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15" windowWidth="9720" windowHeight="3540" activeTab="0"/>
  </bookViews>
  <sheets>
    <sheet name="Plan1" sheetId="1" r:id="rId1"/>
    <sheet name="Plan3" sheetId="2" r:id="rId2"/>
  </sheets>
  <definedNames>
    <definedName name="_xlnm.Print_Area" localSheetId="0">'Plan1'!$A$1:$Q$53</definedName>
  </definedNames>
  <calcPr fullCalcOnLoad="1"/>
</workbook>
</file>

<file path=xl/sharedStrings.xml><?xml version="1.0" encoding="utf-8"?>
<sst xmlns="http://schemas.openxmlformats.org/spreadsheetml/2006/main" count="70" uniqueCount="68">
  <si>
    <t>Pensão</t>
  </si>
  <si>
    <t>IRRF</t>
  </si>
  <si>
    <t>P.A</t>
  </si>
  <si>
    <t>Jalves de Laet 15%</t>
  </si>
  <si>
    <t>Jair Benedetti 33,34%</t>
  </si>
  <si>
    <t>João Leite Schmidt (65 anos) 20%</t>
  </si>
  <si>
    <t>TOTAL</t>
  </si>
  <si>
    <t>Cecilio Jesus Gaeta  (65 anos)  40%</t>
  </si>
  <si>
    <t>Hermes Gomes de Abreu   50%</t>
  </si>
  <si>
    <t xml:space="preserve">João Batista T. Santos 33,34% </t>
  </si>
  <si>
    <t>Delmira G. Vieira (65 a) 80% de 100%</t>
  </si>
  <si>
    <t>Eduino J. Orione (65 anos)  100%</t>
  </si>
  <si>
    <t>Eurides da S. Pereira   75% 65 anos</t>
  </si>
  <si>
    <t>Cleomenes N. Cunha  60% 65 anos</t>
  </si>
  <si>
    <t>LIQ.</t>
  </si>
  <si>
    <t>Gonçalo P. B. Barros   38,92% 65a.</t>
  </si>
  <si>
    <t>Carlos R. S. Nunes 100%</t>
  </si>
  <si>
    <t>Eliene de lima  100%</t>
  </si>
  <si>
    <t>dif. A/M</t>
  </si>
  <si>
    <t>DIFERENÇA</t>
  </si>
  <si>
    <t xml:space="preserve">Benedito A Ferraz (65a)  75%    1 </t>
  </si>
  <si>
    <t>João Bosco da Silva 100% 65A</t>
  </si>
  <si>
    <t xml:space="preserve">Joaquim Sucena Rasga 100%  65 </t>
  </si>
  <si>
    <t>Carlos Carlão P. Nascimento  100%</t>
  </si>
  <si>
    <t>Ana P. Borges  80% de 100%  65 a</t>
  </si>
  <si>
    <t>Afro Stefanini Filho  50%</t>
  </si>
  <si>
    <t>BANCOB</t>
  </si>
  <si>
    <t>liq.</t>
  </si>
  <si>
    <t>Antonio A. Schommer  50% 65 A</t>
  </si>
  <si>
    <t>João da  S. Torres    20% 65 anos</t>
  </si>
  <si>
    <t>Hilton Campos   16,67%  65 a</t>
  </si>
  <si>
    <t>Dilceu Antonio Dal Bosco 100%</t>
  </si>
  <si>
    <t>Carlos G. Bezerra  20%  65 anos</t>
  </si>
  <si>
    <t>Juraci A. Almeida 80% de 20% 65a</t>
  </si>
  <si>
    <t>Isaias Borges Rezende 20% 65a</t>
  </si>
  <si>
    <t>UNIMED</t>
  </si>
  <si>
    <t>LIQUIDO</t>
  </si>
  <si>
    <t>DESCONTOS</t>
  </si>
  <si>
    <t>PENSIONISTAS</t>
  </si>
  <si>
    <t xml:space="preserve">Benedito M Pinheiro 13,55%     </t>
  </si>
  <si>
    <t xml:space="preserve">Emanuel Pinheiro   100% </t>
  </si>
  <si>
    <t>Haroldo Arruda   16,67% 65 anos</t>
  </si>
  <si>
    <t xml:space="preserve">Jaime M Gonçalves 33,34% 25% L 2sl </t>
  </si>
  <si>
    <t>Antonio F. Mont. Silva  50% 65</t>
  </si>
  <si>
    <t>Antonio F. Neto (30% SL) 50% 65</t>
  </si>
  <si>
    <t>Cleonice Campos Sarat  80%  100%</t>
  </si>
  <si>
    <t>Heloisa Helena M. Peres 80%   20%</t>
  </si>
  <si>
    <t>Ana Dehemica B. Leal  20% de 80% 65</t>
  </si>
  <si>
    <t>Jaime Luiz Muraro 33,34%  65 anos</t>
  </si>
  <si>
    <t>Enith oliveira Freitas  65 a 80% de 20%</t>
  </si>
  <si>
    <t>eliene lima R$ 3.900,00</t>
  </si>
  <si>
    <t>PJ</t>
  </si>
  <si>
    <t>ALESSANDRA LOSANO     ( Jaime Marques)  R$ 1.746,18   25%</t>
  </si>
  <si>
    <t>TRT</t>
  </si>
  <si>
    <t>Ana Maria Andrade  65 a. 80 - 100%</t>
  </si>
  <si>
    <t>Gilmar Donizete Fabris  100%  20% B. DJ</t>
  </si>
  <si>
    <t xml:space="preserve">Geraldo Dias Reis   100% -  40% B.  DJ </t>
  </si>
  <si>
    <t>Joemil J. B. Araújo  33,34%  65 anos</t>
  </si>
  <si>
    <t>Jorge Yoshaiki Yanai 33,34% 65 anos</t>
  </si>
  <si>
    <t>SICOOB</t>
  </si>
  <si>
    <r>
      <t xml:space="preserve">Pensão alimenticia </t>
    </r>
    <r>
      <rPr>
        <sz val="8"/>
        <rFont val="Arial"/>
        <family val="2"/>
      </rPr>
      <t>=  NEREDES G. FERREIRA    R$ 3.190,16 - 30%</t>
    </r>
  </si>
  <si>
    <t>IEDA MARIA CATALANO CORREA</t>
  </si>
  <si>
    <t>JOSE RIVA 6 sal. Min. R$ 6.611,70</t>
  </si>
  <si>
    <t>MARIA ANTONIA M.  MENIN    (J. Marques)   R$  2.203,90 - 2 sal. Min.</t>
  </si>
  <si>
    <t>Josefina dos Santos Silva</t>
  </si>
  <si>
    <t>IRENE ALVES PEREIRA  80 %  65a</t>
  </si>
  <si>
    <t xml:space="preserve">FOLHA DE PAGAMENTO REFERENTE AO MÊS AGOSTO 2021 </t>
  </si>
  <si>
    <t>José G. Riva 100% 6 sal. Mini. 30% PJ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</si>
</sst>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.000"/>
    <numFmt numFmtId="174" formatCode="0.00;[Red]0.00"/>
  </numFmts>
  <fonts count="5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71" fontId="2" fillId="0" borderId="10" xfId="60" applyFont="1" applyFill="1" applyBorder="1" applyAlignment="1">
      <alignment horizontal="center"/>
    </xf>
    <xf numFmtId="170" fontId="2" fillId="0" borderId="10" xfId="45" applyFont="1" applyBorder="1" applyAlignment="1">
      <alignment/>
    </xf>
    <xf numFmtId="170" fontId="1" fillId="0" borderId="10" xfId="45" applyFont="1" applyBorder="1" applyAlignment="1">
      <alignment/>
    </xf>
    <xf numFmtId="170" fontId="2" fillId="0" borderId="10" xfId="45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60" applyFont="1" applyBorder="1" applyAlignment="1">
      <alignment/>
    </xf>
    <xf numFmtId="0" fontId="1" fillId="0" borderId="10" xfId="0" applyFont="1" applyFill="1" applyBorder="1" applyAlignment="1">
      <alignment/>
    </xf>
    <xf numFmtId="171" fontId="1" fillId="0" borderId="10" xfId="60" applyFont="1" applyBorder="1" applyAlignment="1">
      <alignment/>
    </xf>
    <xf numFmtId="171" fontId="1" fillId="0" borderId="10" xfId="60" applyFont="1" applyBorder="1" applyAlignment="1">
      <alignment/>
    </xf>
    <xf numFmtId="171" fontId="5" fillId="0" borderId="10" xfId="60" applyFont="1" applyFill="1" applyBorder="1" applyAlignment="1">
      <alignment horizontal="center"/>
    </xf>
    <xf numFmtId="171" fontId="1" fillId="0" borderId="11" xfId="6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/>
    </xf>
    <xf numFmtId="17" fontId="1" fillId="33" borderId="14" xfId="0" applyNumberFormat="1" applyFont="1" applyFill="1" applyBorder="1" applyAlignment="1">
      <alignment horizontal="left"/>
    </xf>
    <xf numFmtId="171" fontId="1" fillId="34" borderId="10" xfId="60" applyFont="1" applyFill="1" applyBorder="1" applyAlignment="1">
      <alignment/>
    </xf>
    <xf numFmtId="171" fontId="1" fillId="34" borderId="10" xfId="60" applyFont="1" applyFill="1" applyBorder="1" applyAlignment="1">
      <alignment horizontal="center"/>
    </xf>
    <xf numFmtId="171" fontId="1" fillId="34" borderId="10" xfId="60" applyFont="1" applyFill="1" applyBorder="1" applyAlignment="1">
      <alignment/>
    </xf>
    <xf numFmtId="171" fontId="4" fillId="34" borderId="10" xfId="60" applyFont="1" applyFill="1" applyBorder="1" applyAlignment="1">
      <alignment/>
    </xf>
    <xf numFmtId="171" fontId="1" fillId="34" borderId="12" xfId="60" applyFont="1" applyFill="1" applyBorder="1" applyAlignment="1">
      <alignment/>
    </xf>
    <xf numFmtId="171" fontId="4" fillId="34" borderId="12" xfId="60" applyFont="1" applyFill="1" applyBorder="1" applyAlignment="1">
      <alignment/>
    </xf>
    <xf numFmtId="171" fontId="2" fillId="34" borderId="10" xfId="60" applyFont="1" applyFill="1" applyBorder="1" applyAlignment="1">
      <alignment/>
    </xf>
    <xf numFmtId="171" fontId="4" fillId="34" borderId="10" xfId="60" applyFont="1" applyFill="1" applyBorder="1" applyAlignment="1">
      <alignment horizontal="left"/>
    </xf>
    <xf numFmtId="171" fontId="1" fillId="34" borderId="10" xfId="60" applyFont="1" applyFill="1" applyBorder="1" applyAlignment="1">
      <alignment horizontal="left"/>
    </xf>
    <xf numFmtId="171" fontId="1" fillId="34" borderId="10" xfId="60" applyFont="1" applyFill="1" applyBorder="1" applyAlignment="1">
      <alignment horizontal="right"/>
    </xf>
    <xf numFmtId="171" fontId="5" fillId="34" borderId="10" xfId="6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171" fontId="1" fillId="34" borderId="11" xfId="60" applyFont="1" applyFill="1" applyBorder="1" applyAlignment="1">
      <alignment/>
    </xf>
    <xf numFmtId="171" fontId="1" fillId="36" borderId="11" xfId="60" applyFont="1" applyFill="1" applyBorder="1" applyAlignment="1">
      <alignment/>
    </xf>
    <xf numFmtId="171" fontId="1" fillId="34" borderId="11" xfId="60" applyFont="1" applyFill="1" applyBorder="1" applyAlignment="1">
      <alignment horizontal="right"/>
    </xf>
    <xf numFmtId="171" fontId="1" fillId="34" borderId="17" xfId="60" applyFont="1" applyFill="1" applyBorder="1" applyAlignment="1">
      <alignment/>
    </xf>
    <xf numFmtId="17" fontId="3" fillId="37" borderId="18" xfId="0" applyNumberFormat="1" applyFont="1" applyFill="1" applyBorder="1" applyAlignment="1">
      <alignment horizontal="center"/>
    </xf>
    <xf numFmtId="171" fontId="3" fillId="37" borderId="18" xfId="60" applyFont="1" applyFill="1" applyBorder="1" applyAlignment="1">
      <alignment horizontal="center"/>
    </xf>
    <xf numFmtId="9" fontId="3" fillId="37" borderId="18" xfId="60" applyNumberFormat="1" applyFont="1" applyFill="1" applyBorder="1" applyAlignment="1">
      <alignment horizontal="center"/>
    </xf>
    <xf numFmtId="171" fontId="8" fillId="37" borderId="18" xfId="60" applyFont="1" applyFill="1" applyBorder="1" applyAlignment="1">
      <alignment horizontal="center"/>
    </xf>
    <xf numFmtId="171" fontId="1" fillId="38" borderId="10" xfId="60" applyFont="1" applyFill="1" applyBorder="1" applyAlignment="1">
      <alignment/>
    </xf>
    <xf numFmtId="171" fontId="2" fillId="38" borderId="11" xfId="60" applyFont="1" applyFill="1" applyBorder="1" applyAlignment="1">
      <alignment/>
    </xf>
    <xf numFmtId="171" fontId="3" fillId="37" borderId="19" xfId="60" applyFont="1" applyFill="1" applyBorder="1" applyAlignment="1">
      <alignment horizontal="center"/>
    </xf>
    <xf numFmtId="171" fontId="2" fillId="0" borderId="10" xfId="60" applyFont="1" applyBorder="1" applyAlignment="1">
      <alignment/>
    </xf>
    <xf numFmtId="171" fontId="1" fillId="34" borderId="12" xfId="6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171" fontId="51" fillId="39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/>
    </xf>
    <xf numFmtId="171" fontId="1" fillId="0" borderId="11" xfId="60" applyFont="1" applyBorder="1" applyAlignment="1">
      <alignment/>
    </xf>
    <xf numFmtId="171" fontId="2" fillId="0" borderId="11" xfId="60" applyFont="1" applyBorder="1" applyAlignment="1">
      <alignment/>
    </xf>
    <xf numFmtId="171" fontId="52" fillId="0" borderId="11" xfId="60" applyFont="1" applyBorder="1" applyAlignment="1">
      <alignment/>
    </xf>
    <xf numFmtId="171" fontId="10" fillId="38" borderId="12" xfId="60" applyFont="1" applyFill="1" applyBorder="1" applyAlignment="1">
      <alignment/>
    </xf>
    <xf numFmtId="171" fontId="0" fillId="0" borderId="0" xfId="60" applyFont="1" applyBorder="1" applyAlignment="1">
      <alignment/>
    </xf>
    <xf numFmtId="171" fontId="9" fillId="0" borderId="0" xfId="60" applyFont="1" applyBorder="1" applyAlignment="1">
      <alignment/>
    </xf>
    <xf numFmtId="171" fontId="11" fillId="0" borderId="0" xfId="60" applyFont="1" applyBorder="1" applyAlignment="1">
      <alignment/>
    </xf>
    <xf numFmtId="171" fontId="12" fillId="0" borderId="0" xfId="60" applyFont="1" applyBorder="1" applyAlignment="1">
      <alignment/>
    </xf>
    <xf numFmtId="171" fontId="2" fillId="34" borderId="10" xfId="60" applyFont="1" applyFill="1" applyBorder="1" applyAlignment="1">
      <alignment horizontal="right"/>
    </xf>
    <xf numFmtId="171" fontId="1" fillId="0" borderId="16" xfId="60" applyFont="1" applyBorder="1" applyAlignment="1">
      <alignment/>
    </xf>
    <xf numFmtId="171" fontId="4" fillId="37" borderId="18" xfId="60" applyFont="1" applyFill="1" applyBorder="1" applyAlignment="1">
      <alignment horizontal="center"/>
    </xf>
    <xf numFmtId="171" fontId="4" fillId="38" borderId="10" xfId="60" applyFont="1" applyFill="1" applyBorder="1" applyAlignment="1">
      <alignment/>
    </xf>
    <xf numFmtId="171" fontId="1" fillId="38" borderId="12" xfId="60" applyFont="1" applyFill="1" applyBorder="1" applyAlignment="1">
      <alignment/>
    </xf>
    <xf numFmtId="0" fontId="5" fillId="0" borderId="0" xfId="0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37" borderId="10" xfId="0" applyFont="1" applyFill="1" applyBorder="1" applyAlignment="1">
      <alignment horizontal="center"/>
    </xf>
    <xf numFmtId="171" fontId="2" fillId="38" borderId="10" xfId="60" applyFont="1" applyFill="1" applyBorder="1" applyAlignment="1">
      <alignment/>
    </xf>
    <xf numFmtId="171" fontId="13" fillId="0" borderId="11" xfId="60" applyFont="1" applyBorder="1" applyAlignment="1">
      <alignment/>
    </xf>
    <xf numFmtId="171" fontId="13" fillId="39" borderId="11" xfId="60" applyFont="1" applyFill="1" applyBorder="1" applyAlignment="1">
      <alignment/>
    </xf>
    <xf numFmtId="171" fontId="2" fillId="0" borderId="0" xfId="60" applyFont="1" applyBorder="1" applyAlignment="1">
      <alignment/>
    </xf>
    <xf numFmtId="0" fontId="2" fillId="0" borderId="12" xfId="0" applyFont="1" applyBorder="1" applyAlignment="1">
      <alignment/>
    </xf>
    <xf numFmtId="171" fontId="51" fillId="34" borderId="10" xfId="60" applyFont="1" applyFill="1" applyBorder="1" applyAlignment="1">
      <alignment horizontal="right"/>
    </xf>
    <xf numFmtId="171" fontId="1" fillId="38" borderId="10" xfId="6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0" fontId="4" fillId="0" borderId="10" xfId="45" applyFont="1" applyBorder="1" applyAlignment="1">
      <alignment/>
    </xf>
    <xf numFmtId="17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1" fontId="1" fillId="0" borderId="10" xfId="0" applyNumberFormat="1" applyFont="1" applyBorder="1" applyAlignment="1">
      <alignment/>
    </xf>
    <xf numFmtId="170" fontId="3" fillId="0" borderId="10" xfId="45" applyFont="1" applyBorder="1" applyAlignment="1">
      <alignment/>
    </xf>
    <xf numFmtId="170" fontId="4" fillId="0" borderId="10" xfId="0" applyNumberFormat="1" applyFont="1" applyBorder="1" applyAlignment="1">
      <alignment/>
    </xf>
    <xf numFmtId="171" fontId="2" fillId="40" borderId="10" xfId="60" applyFont="1" applyFill="1" applyBorder="1" applyAlignment="1">
      <alignment horizontal="right"/>
    </xf>
    <xf numFmtId="0" fontId="5" fillId="37" borderId="20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170" fontId="4" fillId="0" borderId="10" xfId="45" applyFont="1" applyBorder="1" applyAlignment="1">
      <alignment horizontal="center"/>
    </xf>
    <xf numFmtId="170" fontId="53" fillId="0" borderId="10" xfId="45" applyFont="1" applyBorder="1" applyAlignment="1">
      <alignment/>
    </xf>
    <xf numFmtId="171" fontId="53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85" zoomScaleNormal="85" zoomScalePageLayoutView="0" workbookViewId="0" topLeftCell="A1">
      <selection activeCell="F49" sqref="F49"/>
    </sheetView>
  </sheetViews>
  <sheetFormatPr defaultColWidth="9.140625" defaultRowHeight="12.75"/>
  <cols>
    <col min="1" max="1" width="2.8515625" style="7" customWidth="1"/>
    <col min="2" max="2" width="28.7109375" style="7" customWidth="1"/>
    <col min="3" max="3" width="9.7109375" style="8" customWidth="1"/>
    <col min="4" max="5" width="8.57421875" style="8" customWidth="1"/>
    <col min="6" max="6" width="8.00390625" style="8" customWidth="1"/>
    <col min="7" max="7" width="9.28125" style="8" customWidth="1"/>
    <col min="8" max="8" width="9.8515625" style="8" customWidth="1"/>
    <col min="9" max="9" width="8.28125" style="8" customWidth="1"/>
    <col min="10" max="10" width="9.28125" style="8" customWidth="1"/>
    <col min="11" max="11" width="9.421875" style="8" customWidth="1"/>
    <col min="12" max="12" width="7.7109375" style="8" customWidth="1"/>
    <col min="13" max="13" width="2.00390625" style="8" customWidth="1"/>
    <col min="14" max="14" width="8.8515625" style="8" customWidth="1"/>
    <col min="15" max="15" width="2.57421875" style="8" customWidth="1"/>
    <col min="16" max="16" width="9.7109375" style="7" customWidth="1"/>
    <col min="17" max="17" width="8.421875" style="7" customWidth="1"/>
    <col min="18" max="18" width="7.28125" style="7" customWidth="1"/>
    <col min="19" max="19" width="8.57421875" style="7" customWidth="1"/>
    <col min="20" max="16384" width="9.140625" style="7" customWidth="1"/>
  </cols>
  <sheetData>
    <row r="1" spans="1:18" ht="12" thickBot="1">
      <c r="A1" s="15"/>
      <c r="B1" s="82" t="s">
        <v>66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72"/>
      <c r="R1" s="72"/>
    </row>
    <row r="2" spans="1:19" ht="12.75" thickBot="1" thickTop="1">
      <c r="A2" s="30"/>
      <c r="B2" s="36" t="s">
        <v>38</v>
      </c>
      <c r="C2" s="37" t="s">
        <v>0</v>
      </c>
      <c r="D2" s="39" t="s">
        <v>1</v>
      </c>
      <c r="E2" s="37" t="s">
        <v>2</v>
      </c>
      <c r="F2" s="37" t="s">
        <v>51</v>
      </c>
      <c r="G2" s="58" t="s">
        <v>37</v>
      </c>
      <c r="H2" s="37" t="s">
        <v>36</v>
      </c>
      <c r="I2" s="38" t="s">
        <v>53</v>
      </c>
      <c r="J2" s="37" t="s">
        <v>35</v>
      </c>
      <c r="K2" s="37" t="s">
        <v>14</v>
      </c>
      <c r="L2" s="37" t="s">
        <v>26</v>
      </c>
      <c r="M2" s="37"/>
      <c r="N2" s="42" t="s">
        <v>59</v>
      </c>
      <c r="O2" s="42"/>
      <c r="P2" s="64" t="s">
        <v>27</v>
      </c>
      <c r="Q2" s="73"/>
      <c r="R2" s="74"/>
      <c r="S2" s="61"/>
    </row>
    <row r="3" spans="1:19" ht="12" thickTop="1">
      <c r="A3" s="29">
        <v>1</v>
      </c>
      <c r="B3" s="31" t="s">
        <v>47</v>
      </c>
      <c r="C3" s="32">
        <v>4048</v>
      </c>
      <c r="D3" s="41">
        <v>18</v>
      </c>
      <c r="E3" s="13"/>
      <c r="F3" s="13"/>
      <c r="G3" s="13">
        <f>D3+E3</f>
        <v>18</v>
      </c>
      <c r="H3" s="13">
        <f>C3-G3</f>
        <v>4030</v>
      </c>
      <c r="I3" s="33"/>
      <c r="J3" s="34">
        <v>1600.64</v>
      </c>
      <c r="K3" s="13">
        <f aca="true" t="shared" si="0" ref="K3:K32">(H3-I3-J3)</f>
        <v>2429.3599999999997</v>
      </c>
      <c r="L3" s="32"/>
      <c r="M3" s="32"/>
      <c r="N3" s="35"/>
      <c r="O3" s="35"/>
      <c r="P3" s="40">
        <f aca="true" t="shared" si="1" ref="P3:P9">(K3-L3-M3-O3)</f>
        <v>2429.3599999999997</v>
      </c>
      <c r="Q3" s="79"/>
      <c r="R3" s="76"/>
      <c r="S3" s="62"/>
    </row>
    <row r="4" spans="1:19" ht="11.25">
      <c r="A4" s="29">
        <v>2</v>
      </c>
      <c r="B4" s="17" t="s">
        <v>25</v>
      </c>
      <c r="C4" s="19">
        <v>12144</v>
      </c>
      <c r="D4" s="41"/>
      <c r="E4" s="12"/>
      <c r="F4" s="47"/>
      <c r="G4" s="13">
        <f aca="true" t="shared" si="2" ref="G4:G48">D4+E4</f>
        <v>0</v>
      </c>
      <c r="H4" s="13">
        <f aca="true" t="shared" si="3" ref="H4:H48">C4-G4</f>
        <v>12144</v>
      </c>
      <c r="I4" s="33"/>
      <c r="J4" s="28"/>
      <c r="K4" s="11">
        <f t="shared" si="0"/>
        <v>12144</v>
      </c>
      <c r="L4" s="18"/>
      <c r="M4" s="18"/>
      <c r="N4" s="22"/>
      <c r="O4" s="35"/>
      <c r="P4" s="40">
        <f t="shared" si="1"/>
        <v>12144</v>
      </c>
      <c r="Q4" s="77"/>
      <c r="R4" s="77"/>
      <c r="S4" s="63"/>
    </row>
    <row r="5" spans="1:19" ht="15.75" customHeight="1">
      <c r="A5" s="29">
        <v>3</v>
      </c>
      <c r="B5" s="16" t="s">
        <v>24</v>
      </c>
      <c r="C5" s="18">
        <v>20240</v>
      </c>
      <c r="D5" s="41">
        <v>4173.04</v>
      </c>
      <c r="E5" s="11"/>
      <c r="F5" s="13"/>
      <c r="G5" s="13">
        <f t="shared" si="2"/>
        <v>4173.04</v>
      </c>
      <c r="H5" s="13">
        <f t="shared" si="3"/>
        <v>16066.96</v>
      </c>
      <c r="I5" s="33"/>
      <c r="J5" s="27">
        <v>4242.71</v>
      </c>
      <c r="K5" s="11">
        <f t="shared" si="0"/>
        <v>11824.25</v>
      </c>
      <c r="L5" s="18"/>
      <c r="M5" s="18"/>
      <c r="N5" s="22"/>
      <c r="O5" s="35"/>
      <c r="P5" s="40">
        <f t="shared" si="1"/>
        <v>11824.25</v>
      </c>
      <c r="Q5" s="75"/>
      <c r="R5" s="76"/>
      <c r="S5" s="62"/>
    </row>
    <row r="6" spans="1:19" ht="15.75" customHeight="1">
      <c r="A6" s="29">
        <v>4</v>
      </c>
      <c r="B6" s="45" t="s">
        <v>54</v>
      </c>
      <c r="C6" s="18">
        <v>20240</v>
      </c>
      <c r="D6" s="41">
        <v>4173.04</v>
      </c>
      <c r="E6" s="11"/>
      <c r="F6" s="13"/>
      <c r="G6" s="13">
        <f t="shared" si="2"/>
        <v>4173.04</v>
      </c>
      <c r="H6" s="13">
        <f t="shared" si="3"/>
        <v>16066.96</v>
      </c>
      <c r="I6" s="33"/>
      <c r="J6" s="27"/>
      <c r="K6" s="11">
        <f t="shared" si="0"/>
        <v>16066.96</v>
      </c>
      <c r="L6" s="18"/>
      <c r="M6" s="18"/>
      <c r="N6" s="22"/>
      <c r="O6" s="35"/>
      <c r="P6" s="40">
        <f t="shared" si="1"/>
        <v>16066.96</v>
      </c>
      <c r="Q6" s="77"/>
      <c r="R6" s="77"/>
      <c r="S6" s="63"/>
    </row>
    <row r="7" spans="1:19" ht="11.25">
      <c r="A7" s="29">
        <v>5</v>
      </c>
      <c r="B7" s="16" t="s">
        <v>28</v>
      </c>
      <c r="C7" s="18">
        <v>12650</v>
      </c>
      <c r="D7" s="41">
        <v>1566.88</v>
      </c>
      <c r="E7" s="11"/>
      <c r="F7" s="13"/>
      <c r="G7" s="13">
        <f t="shared" si="2"/>
        <v>1566.88</v>
      </c>
      <c r="H7" s="13">
        <f t="shared" si="3"/>
        <v>11083.119999999999</v>
      </c>
      <c r="I7" s="33"/>
      <c r="J7" s="81">
        <v>7462.85</v>
      </c>
      <c r="K7" s="43">
        <f t="shared" si="0"/>
        <v>3620.2699999999986</v>
      </c>
      <c r="L7" s="18"/>
      <c r="M7" s="18"/>
      <c r="N7" s="22"/>
      <c r="O7" s="35"/>
      <c r="P7" s="65">
        <f t="shared" si="1"/>
        <v>3620.2699999999986</v>
      </c>
      <c r="Q7" s="84">
        <v>69.78</v>
      </c>
      <c r="R7" s="76">
        <f>(P7-Q7)</f>
        <v>3550.4899999999984</v>
      </c>
      <c r="S7" s="62"/>
    </row>
    <row r="8" spans="1:19" ht="11.25">
      <c r="A8" s="29">
        <v>6</v>
      </c>
      <c r="B8" s="16" t="s">
        <v>43</v>
      </c>
      <c r="C8" s="18">
        <v>12650</v>
      </c>
      <c r="D8" s="41">
        <v>2085.79</v>
      </c>
      <c r="E8" s="11"/>
      <c r="F8" s="13"/>
      <c r="G8" s="13">
        <f t="shared" si="2"/>
        <v>2085.79</v>
      </c>
      <c r="H8" s="13">
        <f t="shared" si="3"/>
        <v>10564.21</v>
      </c>
      <c r="I8" s="33"/>
      <c r="J8" s="27">
        <v>2672.03</v>
      </c>
      <c r="K8" s="11">
        <f t="shared" si="0"/>
        <v>7892.1799999999985</v>
      </c>
      <c r="L8" s="18"/>
      <c r="M8" s="18"/>
      <c r="N8" s="22">
        <v>1033.43</v>
      </c>
      <c r="O8" s="35"/>
      <c r="P8" s="40">
        <f>(K8-L8-M8-N8-O8)</f>
        <v>6858.749999999998</v>
      </c>
      <c r="Q8" s="75"/>
      <c r="R8" s="76"/>
      <c r="S8" s="62"/>
    </row>
    <row r="9" spans="1:19" ht="11.25">
      <c r="A9" s="29">
        <v>7</v>
      </c>
      <c r="B9" s="16" t="s">
        <v>44</v>
      </c>
      <c r="C9" s="18">
        <v>12650</v>
      </c>
      <c r="D9" s="41">
        <v>2085.79</v>
      </c>
      <c r="E9" s="11">
        <v>3169.26</v>
      </c>
      <c r="F9" s="13"/>
      <c r="G9" s="13">
        <f t="shared" si="2"/>
        <v>5255.05</v>
      </c>
      <c r="H9" s="13">
        <f t="shared" si="3"/>
        <v>7394.95</v>
      </c>
      <c r="I9" s="33"/>
      <c r="J9" s="27"/>
      <c r="K9" s="11">
        <f t="shared" si="0"/>
        <v>7394.95</v>
      </c>
      <c r="L9" s="18"/>
      <c r="M9" s="18"/>
      <c r="N9" s="22"/>
      <c r="O9" s="35"/>
      <c r="P9" s="40">
        <f t="shared" si="1"/>
        <v>7394.95</v>
      </c>
      <c r="Q9" s="77"/>
      <c r="R9" s="77"/>
      <c r="S9" s="63"/>
    </row>
    <row r="10" spans="1:19" ht="11.25">
      <c r="A10" s="29">
        <v>8</v>
      </c>
      <c r="B10" s="16" t="s">
        <v>20</v>
      </c>
      <c r="C10" s="18">
        <v>18975</v>
      </c>
      <c r="D10" s="41"/>
      <c r="E10" s="11"/>
      <c r="F10" s="13"/>
      <c r="G10" s="13">
        <f t="shared" si="2"/>
        <v>0</v>
      </c>
      <c r="H10" s="13">
        <f t="shared" si="3"/>
        <v>18975</v>
      </c>
      <c r="I10" s="33"/>
      <c r="J10" s="27"/>
      <c r="K10" s="11">
        <f t="shared" si="0"/>
        <v>18975</v>
      </c>
      <c r="L10" s="21"/>
      <c r="M10" s="18"/>
      <c r="N10" s="22"/>
      <c r="O10" s="35"/>
      <c r="P10" s="40">
        <f aca="true" t="shared" si="4" ref="P10:P16">(K10-L10-M10-O10)</f>
        <v>18975</v>
      </c>
      <c r="Q10" s="77"/>
      <c r="R10" s="77"/>
      <c r="S10" s="63"/>
    </row>
    <row r="11" spans="1:19" ht="11.25">
      <c r="A11" s="29">
        <v>9</v>
      </c>
      <c r="B11" s="16" t="s">
        <v>39</v>
      </c>
      <c r="C11" s="18">
        <v>3428.15</v>
      </c>
      <c r="D11" s="41">
        <f>IF(C11&lt;1903.98,0,IF(C11&lt;2826.65,((C11*0.075)-142.8),IF(C11&lt;3751.05,((C11*0.15)-354.8),IF(C11&lt;4664.68,((C11*0.225)-636.13),((C11*0.275)-869.36)))))</f>
        <v>159.42249999999996</v>
      </c>
      <c r="E11" s="11"/>
      <c r="F11" s="13"/>
      <c r="G11" s="13">
        <f t="shared" si="2"/>
        <v>159.42249999999996</v>
      </c>
      <c r="H11" s="13">
        <f t="shared" si="3"/>
        <v>3268.7275</v>
      </c>
      <c r="I11" s="33"/>
      <c r="J11" s="27"/>
      <c r="K11" s="11">
        <f t="shared" si="0"/>
        <v>3268.7275</v>
      </c>
      <c r="L11" s="18"/>
      <c r="M11" s="18"/>
      <c r="N11" s="22"/>
      <c r="O11" s="35"/>
      <c r="P11" s="40">
        <f t="shared" si="4"/>
        <v>3268.7275</v>
      </c>
      <c r="Q11" s="77"/>
      <c r="R11" s="77"/>
      <c r="S11" s="63"/>
    </row>
    <row r="12" spans="1:19" ht="11.25">
      <c r="A12" s="29">
        <v>10</v>
      </c>
      <c r="B12" s="16" t="s">
        <v>45</v>
      </c>
      <c r="C12" s="18">
        <v>20240</v>
      </c>
      <c r="D12" s="41">
        <f>IF(C12&lt;1903.98,0,IF(C12&lt;2826.65,((C12*0.075)-142.8),IF(C12&lt;3751.05,((C12*0.15)-354.8),IF(C12&lt;4664.68,((C12*0.225)-636.13),((C12*0.275)-869.36)))))</f>
        <v>4696.64</v>
      </c>
      <c r="E12" s="11"/>
      <c r="F12" s="13"/>
      <c r="G12" s="13">
        <f t="shared" si="2"/>
        <v>4696.64</v>
      </c>
      <c r="H12" s="13">
        <f t="shared" si="3"/>
        <v>15543.36</v>
      </c>
      <c r="I12" s="33"/>
      <c r="J12" s="27"/>
      <c r="K12" s="11">
        <f t="shared" si="0"/>
        <v>15543.36</v>
      </c>
      <c r="L12" s="18">
        <v>557.98</v>
      </c>
      <c r="M12" s="18"/>
      <c r="N12" s="22">
        <v>1287.32</v>
      </c>
      <c r="O12" s="35"/>
      <c r="P12" s="40">
        <f>(K12-L12-M12-N12-O12)</f>
        <v>13698.060000000001</v>
      </c>
      <c r="Q12" s="77"/>
      <c r="R12" s="77"/>
      <c r="S12" s="63"/>
    </row>
    <row r="13" spans="1:19" ht="11.25">
      <c r="A13" s="29">
        <v>11</v>
      </c>
      <c r="B13" s="16" t="s">
        <v>23</v>
      </c>
      <c r="C13" s="18">
        <v>25300</v>
      </c>
      <c r="D13" s="41">
        <f>IF(C13&lt;1903.98,0,IF(C13&lt;2826.65,((C13*0.075)-142.8),IF(C13&lt;3751.05,((C13*0.15)-354.8),IF(C13&lt;4664.68,((C13*0.225)-636.13),((C13*0.275)-869.36)))))</f>
        <v>6088.140000000001</v>
      </c>
      <c r="E13" s="11"/>
      <c r="F13" s="13"/>
      <c r="G13" s="13">
        <f t="shared" si="2"/>
        <v>6088.140000000001</v>
      </c>
      <c r="H13" s="13">
        <f t="shared" si="3"/>
        <v>19211.86</v>
      </c>
      <c r="I13" s="33"/>
      <c r="J13" s="27"/>
      <c r="K13" s="11">
        <f t="shared" si="0"/>
        <v>19211.86</v>
      </c>
      <c r="L13" s="21"/>
      <c r="M13" s="18"/>
      <c r="N13" s="22"/>
      <c r="O13" s="35"/>
      <c r="P13" s="40">
        <f t="shared" si="4"/>
        <v>19211.86</v>
      </c>
      <c r="Q13" s="77"/>
      <c r="R13" s="77"/>
      <c r="S13" s="63"/>
    </row>
    <row r="14" spans="1:19" ht="11.25">
      <c r="A14" s="29">
        <v>12</v>
      </c>
      <c r="B14" s="16" t="s">
        <v>32</v>
      </c>
      <c r="C14" s="18">
        <v>5060</v>
      </c>
      <c r="D14" s="41">
        <v>118.6</v>
      </c>
      <c r="E14" s="11"/>
      <c r="F14" s="13"/>
      <c r="G14" s="13">
        <f t="shared" si="2"/>
        <v>118.6</v>
      </c>
      <c r="H14" s="13">
        <f t="shared" si="3"/>
        <v>4941.4</v>
      </c>
      <c r="I14" s="33"/>
      <c r="J14" s="27"/>
      <c r="K14" s="11">
        <f t="shared" si="0"/>
        <v>4941.4</v>
      </c>
      <c r="L14" s="21"/>
      <c r="M14" s="18"/>
      <c r="N14" s="22"/>
      <c r="O14" s="35"/>
      <c r="P14" s="40">
        <f t="shared" si="4"/>
        <v>4941.4</v>
      </c>
      <c r="Q14" s="77"/>
      <c r="R14" s="77"/>
      <c r="S14" s="63"/>
    </row>
    <row r="15" spans="1:19" ht="11.25">
      <c r="A15" s="29">
        <v>13</v>
      </c>
      <c r="B15" s="16" t="s">
        <v>7</v>
      </c>
      <c r="C15" s="18">
        <v>10120</v>
      </c>
      <c r="D15" s="41">
        <v>1390.04</v>
      </c>
      <c r="E15" s="11">
        <v>2500</v>
      </c>
      <c r="F15" s="13"/>
      <c r="G15" s="13">
        <f t="shared" si="2"/>
        <v>3890.04</v>
      </c>
      <c r="H15" s="13">
        <f t="shared" si="3"/>
        <v>6229.96</v>
      </c>
      <c r="I15" s="33"/>
      <c r="J15" s="56">
        <v>2623.81</v>
      </c>
      <c r="K15" s="11">
        <f t="shared" si="0"/>
        <v>3606.15</v>
      </c>
      <c r="L15" s="21"/>
      <c r="M15" s="18"/>
      <c r="N15" s="22"/>
      <c r="O15" s="35"/>
      <c r="P15" s="40">
        <f t="shared" si="4"/>
        <v>3606.15</v>
      </c>
      <c r="Q15" s="75"/>
      <c r="R15" s="76"/>
      <c r="S15" s="62"/>
    </row>
    <row r="16" spans="1:19" ht="11.25">
      <c r="A16" s="29">
        <v>14</v>
      </c>
      <c r="B16" s="16" t="s">
        <v>13</v>
      </c>
      <c r="C16" s="18">
        <v>15180</v>
      </c>
      <c r="D16" s="41">
        <v>2781.54</v>
      </c>
      <c r="E16" s="11"/>
      <c r="F16" s="13"/>
      <c r="G16" s="13">
        <f t="shared" si="2"/>
        <v>2781.54</v>
      </c>
      <c r="H16" s="13">
        <f t="shared" si="3"/>
        <v>12398.46</v>
      </c>
      <c r="I16" s="33"/>
      <c r="J16" s="27"/>
      <c r="K16" s="11">
        <f t="shared" si="0"/>
        <v>12398.46</v>
      </c>
      <c r="L16" s="21"/>
      <c r="M16" s="18"/>
      <c r="N16" s="22"/>
      <c r="O16" s="35"/>
      <c r="P16" s="40">
        <f t="shared" si="4"/>
        <v>12398.46</v>
      </c>
      <c r="Q16" s="77"/>
      <c r="R16" s="77"/>
      <c r="S16" s="63"/>
    </row>
    <row r="17" spans="1:19" ht="11.25">
      <c r="A17" s="29">
        <v>15</v>
      </c>
      <c r="B17" s="16" t="s">
        <v>16</v>
      </c>
      <c r="C17" s="20">
        <v>25300</v>
      </c>
      <c r="D17" s="41"/>
      <c r="E17" s="10"/>
      <c r="F17" s="48"/>
      <c r="G17" s="13">
        <f t="shared" si="2"/>
        <v>0</v>
      </c>
      <c r="H17" s="13">
        <f t="shared" si="3"/>
        <v>25300</v>
      </c>
      <c r="I17" s="33"/>
      <c r="J17" s="27"/>
      <c r="K17" s="11">
        <f t="shared" si="0"/>
        <v>25300</v>
      </c>
      <c r="L17" s="25">
        <v>3630.52</v>
      </c>
      <c r="M17" s="26"/>
      <c r="N17" s="44"/>
      <c r="O17" s="35"/>
      <c r="P17" s="40">
        <f aca="true" t="shared" si="5" ref="P17:P23">(K17-L17-M17-N17-O17)</f>
        <v>21669.48</v>
      </c>
      <c r="Q17" s="77"/>
      <c r="R17" s="77"/>
      <c r="S17" s="63"/>
    </row>
    <row r="18" spans="1:19" ht="11.25">
      <c r="A18" s="29">
        <v>16</v>
      </c>
      <c r="B18" s="16" t="s">
        <v>31</v>
      </c>
      <c r="C18" s="20">
        <v>25300</v>
      </c>
      <c r="D18" s="41">
        <f>IF(C18&lt;1903.98,0,IF(C18&lt;2826.65,((C18*0.075)-142.8),IF(C18&lt;3751.05,((C18*0.15)-354.8),IF(C18&lt;4664.68,((C18*0.225)-636.13),((C18*0.275)-869.36)))))</f>
        <v>6088.140000000001</v>
      </c>
      <c r="E18" s="10"/>
      <c r="F18" s="48"/>
      <c r="G18" s="13">
        <f t="shared" si="2"/>
        <v>6088.140000000001</v>
      </c>
      <c r="H18" s="13">
        <f t="shared" si="3"/>
        <v>19211.86</v>
      </c>
      <c r="I18" s="33"/>
      <c r="J18" s="27"/>
      <c r="K18" s="11">
        <f t="shared" si="0"/>
        <v>19211.86</v>
      </c>
      <c r="L18" s="25"/>
      <c r="M18" s="26"/>
      <c r="N18" s="44"/>
      <c r="O18" s="35"/>
      <c r="P18" s="40">
        <f t="shared" si="5"/>
        <v>19211.86</v>
      </c>
      <c r="Q18" s="77"/>
      <c r="R18" s="77"/>
      <c r="S18" s="63"/>
    </row>
    <row r="19" spans="1:19" ht="11.25">
      <c r="A19" s="29">
        <v>17</v>
      </c>
      <c r="B19" s="16" t="s">
        <v>10</v>
      </c>
      <c r="C19" s="18">
        <v>20240</v>
      </c>
      <c r="D19" s="41">
        <v>4173.04</v>
      </c>
      <c r="E19" s="11"/>
      <c r="F19" s="13"/>
      <c r="G19" s="13">
        <f t="shared" si="2"/>
        <v>4173.04</v>
      </c>
      <c r="H19" s="13">
        <f t="shared" si="3"/>
        <v>16066.96</v>
      </c>
      <c r="I19" s="33"/>
      <c r="J19" s="27">
        <v>1600.64</v>
      </c>
      <c r="K19" s="11">
        <f t="shared" si="0"/>
        <v>14466.32</v>
      </c>
      <c r="L19" s="21"/>
      <c r="M19" s="18"/>
      <c r="N19" s="22"/>
      <c r="O19" s="35"/>
      <c r="P19" s="40">
        <f t="shared" si="5"/>
        <v>14466.32</v>
      </c>
      <c r="Q19" s="75"/>
      <c r="R19" s="76"/>
      <c r="S19" s="62"/>
    </row>
    <row r="20" spans="1:19" ht="11.25">
      <c r="A20" s="29">
        <v>18</v>
      </c>
      <c r="B20" s="16" t="s">
        <v>17</v>
      </c>
      <c r="C20" s="18">
        <v>25300</v>
      </c>
      <c r="D20" s="41">
        <f>IF(C20&lt;1903.98,0,IF(C20&lt;2826.65,((C20*0.075)-142.8),IF(C20&lt;3751.05,((C20*0.15)-354.8),IF(C20&lt;4664.68,((C20*0.225)-636.13),((C20*0.275)-869.36)))))</f>
        <v>6088.140000000001</v>
      </c>
      <c r="E20" s="11">
        <v>3900</v>
      </c>
      <c r="F20" s="13"/>
      <c r="G20" s="13">
        <f t="shared" si="2"/>
        <v>9988.140000000001</v>
      </c>
      <c r="H20" s="13">
        <f t="shared" si="3"/>
        <v>15311.859999999999</v>
      </c>
      <c r="I20" s="33"/>
      <c r="J20" s="27"/>
      <c r="K20" s="11">
        <f t="shared" si="0"/>
        <v>15311.859999999999</v>
      </c>
      <c r="L20" s="21"/>
      <c r="M20" s="18"/>
      <c r="N20" s="22"/>
      <c r="O20" s="35"/>
      <c r="P20" s="40">
        <f t="shared" si="5"/>
        <v>15311.859999999999</v>
      </c>
      <c r="Q20" s="77"/>
      <c r="R20" s="77"/>
      <c r="S20" s="63"/>
    </row>
    <row r="21" spans="1:19" ht="11.25">
      <c r="A21" s="29">
        <v>19</v>
      </c>
      <c r="B21" s="16" t="s">
        <v>40</v>
      </c>
      <c r="C21" s="18">
        <v>25300</v>
      </c>
      <c r="D21" s="41">
        <f>IF(C21&lt;1903.98,0,IF(C21&lt;2826.65,((C21*0.075)-142.8),IF(C21&lt;3751.05,((C21*0.15)-354.8),IF(C21&lt;4664.68,((C21*0.225)-636.13),((C21*0.275)-869.36)))))</f>
        <v>6088.140000000001</v>
      </c>
      <c r="E21" s="11"/>
      <c r="F21" s="13">
        <v>3937.12</v>
      </c>
      <c r="G21" s="13">
        <f>D21+E21+F21</f>
        <v>10025.260000000002</v>
      </c>
      <c r="H21" s="13">
        <f t="shared" si="3"/>
        <v>15274.739999999998</v>
      </c>
      <c r="I21" s="33"/>
      <c r="J21" s="27"/>
      <c r="K21" s="11">
        <f t="shared" si="0"/>
        <v>15274.739999999998</v>
      </c>
      <c r="L21" s="18"/>
      <c r="M21" s="18"/>
      <c r="N21" s="22">
        <v>5718.06</v>
      </c>
      <c r="O21" s="35"/>
      <c r="P21" s="40">
        <f t="shared" si="5"/>
        <v>9556.679999999997</v>
      </c>
      <c r="Q21" s="77"/>
      <c r="R21" s="76"/>
      <c r="S21" s="63"/>
    </row>
    <row r="22" spans="1:19" ht="11.25">
      <c r="A22" s="29">
        <v>20</v>
      </c>
      <c r="B22" s="16" t="s">
        <v>11</v>
      </c>
      <c r="C22" s="18">
        <v>25300</v>
      </c>
      <c r="D22" s="41"/>
      <c r="E22" s="11"/>
      <c r="F22" s="13"/>
      <c r="G22" s="13">
        <f t="shared" si="2"/>
        <v>0</v>
      </c>
      <c r="H22" s="13">
        <f t="shared" si="3"/>
        <v>25300</v>
      </c>
      <c r="I22" s="33"/>
      <c r="J22" s="27">
        <v>3201.28</v>
      </c>
      <c r="K22" s="11">
        <f t="shared" si="0"/>
        <v>22098.72</v>
      </c>
      <c r="L22" s="21"/>
      <c r="M22" s="18"/>
      <c r="N22" s="22"/>
      <c r="O22" s="35"/>
      <c r="P22" s="40">
        <f t="shared" si="5"/>
        <v>22098.72</v>
      </c>
      <c r="Q22" s="75"/>
      <c r="R22" s="77"/>
      <c r="S22" s="62"/>
    </row>
    <row r="23" spans="1:20" ht="11.25">
      <c r="A23" s="29">
        <v>21</v>
      </c>
      <c r="B23" s="16" t="s">
        <v>49</v>
      </c>
      <c r="C23" s="18">
        <v>4048</v>
      </c>
      <c r="D23" s="41">
        <v>18</v>
      </c>
      <c r="E23" s="11"/>
      <c r="F23" s="13"/>
      <c r="G23" s="13">
        <f t="shared" si="2"/>
        <v>18</v>
      </c>
      <c r="H23" s="13">
        <f t="shared" si="3"/>
        <v>4030</v>
      </c>
      <c r="I23" s="33"/>
      <c r="J23" s="27"/>
      <c r="K23" s="11">
        <f t="shared" si="0"/>
        <v>4030</v>
      </c>
      <c r="L23" s="21"/>
      <c r="M23" s="18"/>
      <c r="N23" s="22"/>
      <c r="O23" s="35"/>
      <c r="P23" s="40">
        <f t="shared" si="5"/>
        <v>4030</v>
      </c>
      <c r="Q23" s="77"/>
      <c r="R23" s="77"/>
      <c r="S23" s="63"/>
      <c r="T23" s="57"/>
    </row>
    <row r="24" spans="1:19" ht="11.25">
      <c r="A24" s="29">
        <v>22</v>
      </c>
      <c r="B24" s="16" t="s">
        <v>12</v>
      </c>
      <c r="C24" s="18">
        <v>18975</v>
      </c>
      <c r="D24" s="41">
        <v>3825.17</v>
      </c>
      <c r="E24" s="11"/>
      <c r="F24" s="13"/>
      <c r="G24" s="13">
        <f t="shared" si="2"/>
        <v>3825.17</v>
      </c>
      <c r="H24" s="13">
        <f t="shared" si="3"/>
        <v>15149.83</v>
      </c>
      <c r="I24" s="33"/>
      <c r="J24" s="27"/>
      <c r="K24" s="11">
        <f t="shared" si="0"/>
        <v>15149.83</v>
      </c>
      <c r="L24" s="21"/>
      <c r="M24" s="21"/>
      <c r="N24" s="23"/>
      <c r="O24" s="35"/>
      <c r="P24" s="40">
        <f aca="true" t="shared" si="6" ref="P24:P36">(K24-L24-M24-O24)</f>
        <v>15149.83</v>
      </c>
      <c r="Q24" s="77"/>
      <c r="R24" s="77"/>
      <c r="S24" s="63"/>
    </row>
    <row r="25" spans="1:19" ht="12">
      <c r="A25" s="29">
        <v>23</v>
      </c>
      <c r="B25" s="16" t="s">
        <v>56</v>
      </c>
      <c r="C25" s="18">
        <v>25300</v>
      </c>
      <c r="D25" s="41"/>
      <c r="E25" s="11"/>
      <c r="F25" s="66">
        <v>10120</v>
      </c>
      <c r="G25" s="13">
        <f>(D25+E25+F25)</f>
        <v>10120</v>
      </c>
      <c r="H25" s="13">
        <f>C25-G25</f>
        <v>15180</v>
      </c>
      <c r="I25" s="46"/>
      <c r="J25" s="27">
        <v>3201.28</v>
      </c>
      <c r="K25" s="11">
        <f t="shared" si="0"/>
        <v>11978.72</v>
      </c>
      <c r="L25" s="21"/>
      <c r="M25" s="21"/>
      <c r="N25" s="23"/>
      <c r="O25" s="35"/>
      <c r="P25" s="65">
        <f t="shared" si="6"/>
        <v>11978.72</v>
      </c>
      <c r="Q25" s="75"/>
      <c r="R25" s="76"/>
      <c r="S25" s="62"/>
    </row>
    <row r="26" spans="1:19" ht="11.25">
      <c r="A26" s="29">
        <v>24</v>
      </c>
      <c r="B26" s="16" t="s">
        <v>15</v>
      </c>
      <c r="C26" s="18">
        <v>9846.76</v>
      </c>
      <c r="D26" s="41"/>
      <c r="E26" s="11"/>
      <c r="F26" s="13"/>
      <c r="G26" s="13">
        <f t="shared" si="2"/>
        <v>0</v>
      </c>
      <c r="H26" s="13">
        <f t="shared" si="3"/>
        <v>9846.76</v>
      </c>
      <c r="I26" s="33"/>
      <c r="J26" s="27">
        <v>5182.82</v>
      </c>
      <c r="K26" s="11">
        <f t="shared" si="0"/>
        <v>4663.9400000000005</v>
      </c>
      <c r="L26" s="21"/>
      <c r="M26" s="21"/>
      <c r="N26" s="23"/>
      <c r="O26" s="35"/>
      <c r="P26" s="40">
        <f t="shared" si="6"/>
        <v>4663.9400000000005</v>
      </c>
      <c r="Q26" s="75"/>
      <c r="R26" s="76"/>
      <c r="S26" s="62"/>
    </row>
    <row r="27" spans="1:19" ht="11.25">
      <c r="A27" s="29">
        <v>25</v>
      </c>
      <c r="B27" s="16" t="s">
        <v>55</v>
      </c>
      <c r="C27" s="18">
        <v>25300</v>
      </c>
      <c r="D27" s="41">
        <f>IF(C27&lt;1903.98,0,IF(C27&lt;2826.65,((C27*0.075)-142.8),IF(C27&lt;3751.05,((C27*0.15)-354.8),IF(C27&lt;4664.68,((C27*0.225)-636.13),((C27*0.275)-869.36)))))</f>
        <v>6088.140000000001</v>
      </c>
      <c r="E27" s="11"/>
      <c r="F27" s="50"/>
      <c r="G27" s="13">
        <f>(D27+E27+F27)</f>
        <v>6088.140000000001</v>
      </c>
      <c r="H27" s="13">
        <f t="shared" si="3"/>
        <v>19211.86</v>
      </c>
      <c r="I27" s="67">
        <v>5060</v>
      </c>
      <c r="J27" s="27"/>
      <c r="K27" s="11">
        <f t="shared" si="0"/>
        <v>14151.86</v>
      </c>
      <c r="L27" s="21"/>
      <c r="M27" s="21"/>
      <c r="N27" s="23"/>
      <c r="O27" s="35"/>
      <c r="P27" s="40">
        <f t="shared" si="6"/>
        <v>14151.86</v>
      </c>
      <c r="Q27" s="77"/>
      <c r="R27" s="77"/>
      <c r="S27" s="63"/>
    </row>
    <row r="28" spans="1:19" ht="11.25">
      <c r="A28" s="29">
        <v>26</v>
      </c>
      <c r="B28" s="16" t="s">
        <v>46</v>
      </c>
      <c r="C28" s="24">
        <v>4048</v>
      </c>
      <c r="D28" s="41">
        <f>IF(C28&lt;1903.98,0,IF(C28&lt;2826.65,((C28*0.075)-142.8),IF(C28&lt;3751.05,((C28*0.15)-354.8),IF(C28&lt;4664.68,((C28*0.225)-636.13),((C28*0.275)-869.36)))))</f>
        <v>274.6700000000001</v>
      </c>
      <c r="E28" s="11"/>
      <c r="F28" s="13"/>
      <c r="G28" s="13">
        <f t="shared" si="2"/>
        <v>274.6700000000001</v>
      </c>
      <c r="H28" s="13">
        <f t="shared" si="3"/>
        <v>3773.33</v>
      </c>
      <c r="I28" s="33"/>
      <c r="J28" s="27"/>
      <c r="K28" s="11">
        <f t="shared" si="0"/>
        <v>3773.33</v>
      </c>
      <c r="L28" s="21"/>
      <c r="M28" s="21"/>
      <c r="N28" s="23"/>
      <c r="O28" s="35"/>
      <c r="P28" s="40">
        <f t="shared" si="6"/>
        <v>3773.33</v>
      </c>
      <c r="Q28" s="77"/>
      <c r="R28" s="77"/>
      <c r="S28" s="63"/>
    </row>
    <row r="29" spans="1:19" ht="11.25">
      <c r="A29" s="29">
        <v>27</v>
      </c>
      <c r="B29" s="45" t="s">
        <v>41</v>
      </c>
      <c r="C29" s="24">
        <v>4217.51</v>
      </c>
      <c r="D29" s="41"/>
      <c r="E29" s="11"/>
      <c r="F29" s="13"/>
      <c r="G29" s="13">
        <f t="shared" si="2"/>
        <v>0</v>
      </c>
      <c r="H29" s="49">
        <f t="shared" si="3"/>
        <v>4217.51</v>
      </c>
      <c r="I29" s="33"/>
      <c r="J29" s="56">
        <v>3201.28</v>
      </c>
      <c r="K29" s="43">
        <f t="shared" si="0"/>
        <v>1016.23</v>
      </c>
      <c r="L29" s="21"/>
      <c r="M29" s="21"/>
      <c r="N29" s="23"/>
      <c r="O29" s="35"/>
      <c r="P29" s="65">
        <f t="shared" si="6"/>
        <v>1016.23</v>
      </c>
      <c r="Q29" s="75"/>
      <c r="R29" s="76"/>
      <c r="S29" s="62"/>
    </row>
    <row r="30" spans="1:19" ht="11.25">
      <c r="A30" s="29">
        <v>28</v>
      </c>
      <c r="B30" s="16" t="s">
        <v>30</v>
      </c>
      <c r="C30" s="18">
        <v>4217.51</v>
      </c>
      <c r="D30" s="41"/>
      <c r="E30" s="11"/>
      <c r="F30" s="13"/>
      <c r="G30" s="13">
        <f t="shared" si="2"/>
        <v>0</v>
      </c>
      <c r="H30" s="13">
        <f t="shared" si="3"/>
        <v>4217.51</v>
      </c>
      <c r="I30" s="33"/>
      <c r="J30" s="27"/>
      <c r="K30" s="11">
        <f t="shared" si="0"/>
        <v>4217.51</v>
      </c>
      <c r="L30" s="21"/>
      <c r="M30" s="21"/>
      <c r="N30" s="23"/>
      <c r="O30" s="35"/>
      <c r="P30" s="40">
        <f t="shared" si="6"/>
        <v>4217.51</v>
      </c>
      <c r="Q30" s="77"/>
      <c r="R30" s="77"/>
      <c r="S30" s="63"/>
    </row>
    <row r="31" spans="1:19" ht="11.25">
      <c r="A31" s="29">
        <v>29</v>
      </c>
      <c r="B31" s="16" t="s">
        <v>8</v>
      </c>
      <c r="C31" s="18">
        <v>12650</v>
      </c>
      <c r="D31" s="41"/>
      <c r="E31" s="11"/>
      <c r="F31" s="13"/>
      <c r="G31" s="13">
        <f t="shared" si="2"/>
        <v>0</v>
      </c>
      <c r="H31" s="13">
        <f t="shared" si="3"/>
        <v>12650</v>
      </c>
      <c r="I31" s="33"/>
      <c r="J31" s="56">
        <v>3305.15</v>
      </c>
      <c r="K31" s="11">
        <f t="shared" si="0"/>
        <v>9344.85</v>
      </c>
      <c r="L31" s="21"/>
      <c r="M31" s="21"/>
      <c r="N31" s="23"/>
      <c r="O31" s="35"/>
      <c r="P31" s="40">
        <f t="shared" si="6"/>
        <v>9344.85</v>
      </c>
      <c r="Q31" s="75">
        <v>72.78</v>
      </c>
      <c r="R31" s="76">
        <f>(P31-Q31)</f>
        <v>9272.07</v>
      </c>
      <c r="S31" s="62"/>
    </row>
    <row r="32" spans="1:19" ht="12">
      <c r="A32" s="29">
        <v>30</v>
      </c>
      <c r="B32" s="16" t="s">
        <v>61</v>
      </c>
      <c r="C32" s="18">
        <v>15180</v>
      </c>
      <c r="D32" s="41">
        <v>2781.54</v>
      </c>
      <c r="E32" s="11"/>
      <c r="F32" s="13"/>
      <c r="G32" s="13">
        <f t="shared" si="2"/>
        <v>2781.54</v>
      </c>
      <c r="H32" s="13">
        <f t="shared" si="3"/>
        <v>12398.46</v>
      </c>
      <c r="I32" s="33"/>
      <c r="J32" s="70"/>
      <c r="K32" s="11">
        <f t="shared" si="0"/>
        <v>12398.46</v>
      </c>
      <c r="L32" s="21"/>
      <c r="M32" s="21"/>
      <c r="N32" s="23"/>
      <c r="O32" s="35"/>
      <c r="P32" s="40">
        <f t="shared" si="6"/>
        <v>12398.46</v>
      </c>
      <c r="Q32" s="75"/>
      <c r="R32" s="76"/>
      <c r="S32" s="62"/>
    </row>
    <row r="33" spans="1:19" ht="11.25">
      <c r="A33" s="29">
        <v>31</v>
      </c>
      <c r="B33" s="16" t="s">
        <v>65</v>
      </c>
      <c r="C33" s="18">
        <v>20240</v>
      </c>
      <c r="D33" s="41">
        <v>4173.04</v>
      </c>
      <c r="E33" s="11"/>
      <c r="F33" s="13"/>
      <c r="G33" s="13">
        <f t="shared" si="2"/>
        <v>4173.04</v>
      </c>
      <c r="H33" s="13">
        <f t="shared" si="3"/>
        <v>16066.96</v>
      </c>
      <c r="I33" s="33"/>
      <c r="J33" s="27"/>
      <c r="K33" s="11">
        <f aca="true" t="shared" si="7" ref="K33:K48">(H33-I33-J33)</f>
        <v>16066.96</v>
      </c>
      <c r="L33" s="21"/>
      <c r="M33" s="21"/>
      <c r="N33" s="23"/>
      <c r="O33" s="35"/>
      <c r="P33" s="40">
        <f t="shared" si="6"/>
        <v>16066.96</v>
      </c>
      <c r="Q33" s="77"/>
      <c r="R33" s="77"/>
      <c r="S33" s="63"/>
    </row>
    <row r="34" spans="1:19" ht="11.25">
      <c r="A34" s="29">
        <v>32</v>
      </c>
      <c r="B34" s="16" t="s">
        <v>34</v>
      </c>
      <c r="C34" s="18">
        <v>5060</v>
      </c>
      <c r="D34" s="41">
        <v>118.6</v>
      </c>
      <c r="E34" s="11"/>
      <c r="F34" s="13"/>
      <c r="G34" s="13">
        <f t="shared" si="2"/>
        <v>118.6</v>
      </c>
      <c r="H34" s="13">
        <f t="shared" si="3"/>
        <v>4941.4</v>
      </c>
      <c r="I34" s="33"/>
      <c r="J34" s="27">
        <v>3201.28</v>
      </c>
      <c r="K34" s="11">
        <f t="shared" si="7"/>
        <v>1740.1199999999994</v>
      </c>
      <c r="L34" s="21"/>
      <c r="M34" s="21"/>
      <c r="N34" s="23"/>
      <c r="O34" s="35"/>
      <c r="P34" s="40">
        <f t="shared" si="6"/>
        <v>1740.1199999999994</v>
      </c>
      <c r="Q34" s="75"/>
      <c r="R34" s="76"/>
      <c r="S34" s="62"/>
    </row>
    <row r="35" spans="1:19" ht="11.25">
      <c r="A35" s="29"/>
      <c r="B35" s="16" t="s">
        <v>64</v>
      </c>
      <c r="C35" s="18">
        <v>20240</v>
      </c>
      <c r="D35" s="41">
        <v>4173.04</v>
      </c>
      <c r="E35" s="11"/>
      <c r="F35" s="13"/>
      <c r="G35" s="13">
        <f t="shared" si="2"/>
        <v>4173.04</v>
      </c>
      <c r="H35" s="13">
        <f t="shared" si="3"/>
        <v>16066.96</v>
      </c>
      <c r="I35" s="33"/>
      <c r="J35" s="27"/>
      <c r="K35" s="11">
        <f t="shared" si="7"/>
        <v>16066.96</v>
      </c>
      <c r="L35" s="21"/>
      <c r="M35" s="21"/>
      <c r="N35" s="23"/>
      <c r="O35" s="35"/>
      <c r="P35" s="40">
        <f t="shared" si="6"/>
        <v>16066.96</v>
      </c>
      <c r="Q35" s="75"/>
      <c r="R35" s="76"/>
      <c r="S35" s="62"/>
    </row>
    <row r="36" spans="1:19" ht="11.25">
      <c r="A36" s="29">
        <v>33</v>
      </c>
      <c r="B36" s="16" t="s">
        <v>22</v>
      </c>
      <c r="C36" s="18">
        <v>25300</v>
      </c>
      <c r="D36" s="41">
        <v>5563.17</v>
      </c>
      <c r="E36" s="11"/>
      <c r="F36" s="13"/>
      <c r="G36" s="13">
        <f t="shared" si="2"/>
        <v>5563.17</v>
      </c>
      <c r="H36" s="13">
        <f t="shared" si="3"/>
        <v>19736.83</v>
      </c>
      <c r="I36" s="33"/>
      <c r="J36" s="27"/>
      <c r="K36" s="11">
        <f t="shared" si="7"/>
        <v>19736.83</v>
      </c>
      <c r="L36" s="21"/>
      <c r="M36" s="21"/>
      <c r="N36" s="23"/>
      <c r="O36" s="35"/>
      <c r="P36" s="40">
        <f t="shared" si="6"/>
        <v>19736.83</v>
      </c>
      <c r="Q36" s="77"/>
      <c r="R36" s="77"/>
      <c r="S36" s="63"/>
    </row>
    <row r="37" spans="1:19" ht="11.25">
      <c r="A37" s="29">
        <v>34</v>
      </c>
      <c r="B37" s="16" t="s">
        <v>33</v>
      </c>
      <c r="C37" s="18">
        <v>4048</v>
      </c>
      <c r="D37" s="41"/>
      <c r="E37" s="11"/>
      <c r="F37" s="13"/>
      <c r="G37" s="13">
        <f t="shared" si="2"/>
        <v>0</v>
      </c>
      <c r="H37" s="13">
        <f t="shared" si="3"/>
        <v>4048</v>
      </c>
      <c r="I37" s="33"/>
      <c r="J37" s="27"/>
      <c r="K37" s="11">
        <f t="shared" si="7"/>
        <v>4048</v>
      </c>
      <c r="L37" s="21"/>
      <c r="M37" s="21"/>
      <c r="N37" s="23"/>
      <c r="O37" s="35"/>
      <c r="P37" s="40">
        <v>4048</v>
      </c>
      <c r="Q37" s="77"/>
      <c r="R37" s="77"/>
      <c r="S37" s="63"/>
    </row>
    <row r="38" spans="1:19" ht="11.25">
      <c r="A38" s="29">
        <v>35</v>
      </c>
      <c r="B38" s="16" t="s">
        <v>3</v>
      </c>
      <c r="C38" s="18">
        <v>3795</v>
      </c>
      <c r="D38" s="41"/>
      <c r="E38" s="11"/>
      <c r="F38" s="13"/>
      <c r="G38" s="13">
        <f t="shared" si="2"/>
        <v>0</v>
      </c>
      <c r="H38" s="13">
        <f t="shared" si="3"/>
        <v>3795</v>
      </c>
      <c r="I38" s="33"/>
      <c r="J38" s="27"/>
      <c r="K38" s="11">
        <f t="shared" si="7"/>
        <v>3795</v>
      </c>
      <c r="L38" s="21"/>
      <c r="M38" s="21"/>
      <c r="N38" s="23"/>
      <c r="O38" s="35"/>
      <c r="P38" s="40">
        <f>(K38-L38-M38-O38)</f>
        <v>3795</v>
      </c>
      <c r="Q38" s="75"/>
      <c r="R38" s="76"/>
      <c r="S38" s="62"/>
    </row>
    <row r="39" spans="1:19" ht="11.25">
      <c r="A39" s="29">
        <v>36</v>
      </c>
      <c r="B39" s="16" t="s">
        <v>48</v>
      </c>
      <c r="C39" s="18">
        <v>8435.02</v>
      </c>
      <c r="D39" s="41">
        <f>IF(C39&lt;1903.98,0,IF(C39&lt;2826.65,((C39*0.075)-142.8),IF(C39&lt;3751.05,((C39*0.15)-354.8),IF(C39&lt;4664.68,((C39*0.225)-636.13),((C39*0.275)-869.36)))))</f>
        <v>1450.2705</v>
      </c>
      <c r="E39" s="11"/>
      <c r="F39" s="13"/>
      <c r="G39" s="13">
        <f t="shared" si="2"/>
        <v>1450.2705</v>
      </c>
      <c r="H39" s="13">
        <f t="shared" si="3"/>
        <v>6984.7495</v>
      </c>
      <c r="I39" s="33"/>
      <c r="J39" s="27">
        <v>3201.28</v>
      </c>
      <c r="K39" s="11">
        <f t="shared" si="7"/>
        <v>3783.4694999999997</v>
      </c>
      <c r="L39" s="21"/>
      <c r="M39" s="21"/>
      <c r="N39" s="23"/>
      <c r="O39" s="35"/>
      <c r="P39" s="40">
        <f>(K39-L39-M39-O39)</f>
        <v>3783.4694999999997</v>
      </c>
      <c r="Q39" s="75"/>
      <c r="R39" s="76"/>
      <c r="S39" s="62"/>
    </row>
    <row r="40" spans="1:19" ht="11.25">
      <c r="A40" s="29">
        <v>37</v>
      </c>
      <c r="B40" s="16" t="s">
        <v>42</v>
      </c>
      <c r="C40" s="18">
        <v>8435.02</v>
      </c>
      <c r="D40" s="41">
        <f>IF(C40&lt;1903.98,0,IF(C40&lt;2826.65,((C40*0.075)-142.8),IF(C40&lt;3751.05,((C40*0.15)-354.8),IF(C40&lt;4664.68,((C40*0.225)-636.13),((C40*0.275)-869.36)))))</f>
        <v>1450.2705</v>
      </c>
      <c r="E40" s="43">
        <v>3950.08</v>
      </c>
      <c r="F40" s="49"/>
      <c r="G40" s="13">
        <f t="shared" si="2"/>
        <v>5400.3505000000005</v>
      </c>
      <c r="H40" s="13">
        <f t="shared" si="3"/>
        <v>3034.6695</v>
      </c>
      <c r="I40" s="33"/>
      <c r="J40" s="27"/>
      <c r="K40" s="11">
        <f t="shared" si="7"/>
        <v>3034.6695</v>
      </c>
      <c r="L40" s="18"/>
      <c r="M40" s="21"/>
      <c r="N40" s="23"/>
      <c r="O40" s="35"/>
      <c r="P40" s="40">
        <f>(K40-L40-M40-O40)</f>
        <v>3034.6695</v>
      </c>
      <c r="Q40" s="75"/>
      <c r="R40" s="76"/>
      <c r="S40" s="62"/>
    </row>
    <row r="41" spans="1:19" ht="11.25">
      <c r="A41" s="29">
        <v>38</v>
      </c>
      <c r="B41" s="16" t="s">
        <v>4</v>
      </c>
      <c r="C41" s="18">
        <v>8435.02</v>
      </c>
      <c r="D41" s="41">
        <f>IF(C41&lt;1903.98,0,IF(C41&lt;2826.65,((C41*0.075)-142.8),IF(C41&lt;3751.05,((C41*0.15)-354.8),IF(C41&lt;4664.68,((C41*0.225)-636.13),((C41*0.275)-869.36)))))</f>
        <v>1450.2705</v>
      </c>
      <c r="E41" s="11"/>
      <c r="F41" s="13"/>
      <c r="G41" s="13">
        <f t="shared" si="2"/>
        <v>1450.2705</v>
      </c>
      <c r="H41" s="13">
        <f t="shared" si="3"/>
        <v>6984.7495</v>
      </c>
      <c r="I41" s="33"/>
      <c r="J41" s="27">
        <v>3201.28</v>
      </c>
      <c r="K41" s="11">
        <f t="shared" si="7"/>
        <v>3783.4694999999997</v>
      </c>
      <c r="L41" s="18"/>
      <c r="M41" s="21"/>
      <c r="N41" s="23"/>
      <c r="O41" s="35"/>
      <c r="P41" s="40">
        <f>(K41-L41-M41-O41)</f>
        <v>3783.4694999999997</v>
      </c>
      <c r="Q41" s="75"/>
      <c r="R41" s="76"/>
      <c r="S41" s="62"/>
    </row>
    <row r="42" spans="1:19" ht="11.25">
      <c r="A42" s="29">
        <v>39</v>
      </c>
      <c r="B42" s="45" t="s">
        <v>67</v>
      </c>
      <c r="C42" s="24">
        <v>25300</v>
      </c>
      <c r="D42" s="41">
        <f>IF(C42&lt;1903.98,0,IF(C42&lt;2826.65,((C42*0.075)-142.8),IF(C42&lt;3751.05,((C42*0.15)-354.8),IF(C42&lt;4664.68,((C42*0.225)-636.13),((C42*0.275)-869.36)))))</f>
        <v>6088.140000000001</v>
      </c>
      <c r="E42" s="43">
        <v>6611.7</v>
      </c>
      <c r="F42" s="49">
        <v>3809.96</v>
      </c>
      <c r="G42" s="13">
        <f>(D42+E42+F42)</f>
        <v>16509.8</v>
      </c>
      <c r="H42" s="13">
        <f t="shared" si="3"/>
        <v>8790.2</v>
      </c>
      <c r="I42" s="33"/>
      <c r="J42" s="27"/>
      <c r="K42" s="11">
        <f t="shared" si="7"/>
        <v>8790.2</v>
      </c>
      <c r="L42" s="18"/>
      <c r="M42" s="21"/>
      <c r="N42" s="23"/>
      <c r="O42" s="35"/>
      <c r="P42" s="40">
        <f>(K42-L42-M42-O42)</f>
        <v>8790.2</v>
      </c>
      <c r="Q42" s="77"/>
      <c r="R42" s="77"/>
      <c r="S42" s="63"/>
    </row>
    <row r="43" spans="1:19" ht="11.25">
      <c r="A43" s="29">
        <v>40</v>
      </c>
      <c r="B43" s="16" t="s">
        <v>9</v>
      </c>
      <c r="C43" s="18">
        <v>8435.02</v>
      </c>
      <c r="D43" s="41">
        <f>IF(C43&lt;1903.98,0,IF(C43&lt;2826.65,((C43*0.075)-142.8),IF(C43&lt;3751.05,((C43*0.15)-354.8),IF(C43&lt;4664.68,((C43*0.225)-636.13),((C43*0.275)-869.36)))))</f>
        <v>1450.2705</v>
      </c>
      <c r="E43" s="11"/>
      <c r="F43" s="13"/>
      <c r="G43" s="13">
        <f t="shared" si="2"/>
        <v>1450.2705</v>
      </c>
      <c r="H43" s="13">
        <f t="shared" si="3"/>
        <v>6984.7495</v>
      </c>
      <c r="I43" s="33"/>
      <c r="J43" s="56">
        <v>3201.28</v>
      </c>
      <c r="K43" s="11">
        <f t="shared" si="7"/>
        <v>3783.4694999999997</v>
      </c>
      <c r="L43" s="18">
        <v>1070.89</v>
      </c>
      <c r="M43" s="21"/>
      <c r="N43" s="23"/>
      <c r="O43" s="35"/>
      <c r="P43" s="65">
        <f>(K43-L43-M43-N43-O43)</f>
        <v>2712.5795</v>
      </c>
      <c r="Q43" s="75">
        <v>111.15</v>
      </c>
      <c r="R43" s="76">
        <f>(P43-Q43)</f>
        <v>2601.4294999999997</v>
      </c>
      <c r="S43" s="63"/>
    </row>
    <row r="44" spans="1:19" ht="11.25">
      <c r="A44" s="29">
        <v>41</v>
      </c>
      <c r="B44" s="16" t="s">
        <v>21</v>
      </c>
      <c r="C44" s="18">
        <v>25300</v>
      </c>
      <c r="D44" s="41">
        <v>5563.17</v>
      </c>
      <c r="E44" s="11"/>
      <c r="F44" s="13"/>
      <c r="G44" s="13">
        <f t="shared" si="2"/>
        <v>5563.17</v>
      </c>
      <c r="H44" s="13">
        <f t="shared" si="3"/>
        <v>19736.83</v>
      </c>
      <c r="I44" s="33"/>
      <c r="J44" s="27">
        <v>3201.28</v>
      </c>
      <c r="K44" s="11">
        <f t="shared" si="7"/>
        <v>16535.550000000003</v>
      </c>
      <c r="L44" s="27"/>
      <c r="M44" s="21"/>
      <c r="N44" s="23">
        <v>1742.18</v>
      </c>
      <c r="O44" s="35"/>
      <c r="P44" s="40">
        <f>(K44-L44-N44)</f>
        <v>14793.370000000003</v>
      </c>
      <c r="Q44" s="85"/>
      <c r="R44" s="86"/>
      <c r="S44" s="62"/>
    </row>
    <row r="45" spans="1:19" ht="11.25">
      <c r="A45" s="29">
        <v>42</v>
      </c>
      <c r="B45" s="16" t="s">
        <v>5</v>
      </c>
      <c r="C45" s="18">
        <v>5060</v>
      </c>
      <c r="D45" s="41">
        <v>118.6</v>
      </c>
      <c r="E45" s="11"/>
      <c r="F45" s="13"/>
      <c r="G45" s="13">
        <f t="shared" si="2"/>
        <v>118.6</v>
      </c>
      <c r="H45" s="13">
        <f t="shared" si="3"/>
        <v>4941.4</v>
      </c>
      <c r="I45" s="33"/>
      <c r="J45" s="27"/>
      <c r="K45" s="11">
        <f t="shared" si="7"/>
        <v>4941.4</v>
      </c>
      <c r="L45" s="21"/>
      <c r="M45" s="21"/>
      <c r="N45" s="23"/>
      <c r="O45" s="35"/>
      <c r="P45" s="40">
        <f>(K45-L45-M45-O45)</f>
        <v>4941.4</v>
      </c>
      <c r="Q45" s="77"/>
      <c r="R45" s="77"/>
      <c r="S45" s="63"/>
    </row>
    <row r="46" spans="1:19" ht="11.25">
      <c r="A46" s="29">
        <v>43</v>
      </c>
      <c r="B46" s="16" t="s">
        <v>29</v>
      </c>
      <c r="C46" s="18">
        <v>5060</v>
      </c>
      <c r="D46" s="41">
        <v>118.6</v>
      </c>
      <c r="E46" s="11"/>
      <c r="F46" s="13"/>
      <c r="G46" s="13">
        <f t="shared" si="2"/>
        <v>118.6</v>
      </c>
      <c r="H46" s="13">
        <f t="shared" si="3"/>
        <v>4941.4</v>
      </c>
      <c r="I46" s="33"/>
      <c r="J46" s="27">
        <v>1600.64</v>
      </c>
      <c r="K46" s="11">
        <f t="shared" si="7"/>
        <v>3340.7599999999993</v>
      </c>
      <c r="L46" s="18">
        <v>1061.13</v>
      </c>
      <c r="M46" s="21"/>
      <c r="N46" s="23"/>
      <c r="O46" s="35"/>
      <c r="P46" s="40">
        <f>(K46-L46-M46-O46)</f>
        <v>2279.629999999999</v>
      </c>
      <c r="Q46" s="75"/>
      <c r="R46" s="76"/>
      <c r="S46" s="62"/>
    </row>
    <row r="47" spans="1:19" ht="11.25">
      <c r="A47" s="29">
        <v>44</v>
      </c>
      <c r="B47" s="16" t="s">
        <v>57</v>
      </c>
      <c r="C47" s="18">
        <v>8435.02</v>
      </c>
      <c r="D47" s="41">
        <f>IF(C47&lt;1903.98,0,IF(C47&lt;2826.65,((C47*0.075)-142.8),IF(C47&lt;3751.05,((C47*0.15)-354.8),IF(C47&lt;4664.68,((C47*0.225)-636.13),((C47*0.275)-869.36)))))</f>
        <v>1450.2705</v>
      </c>
      <c r="E47" s="11"/>
      <c r="F47" s="13"/>
      <c r="G47" s="13">
        <f t="shared" si="2"/>
        <v>1450.2705</v>
      </c>
      <c r="H47" s="13">
        <f t="shared" si="3"/>
        <v>6984.7495</v>
      </c>
      <c r="I47" s="33"/>
      <c r="J47" s="27"/>
      <c r="K47" s="11">
        <f t="shared" si="7"/>
        <v>6984.7495</v>
      </c>
      <c r="L47" s="21"/>
      <c r="M47" s="21"/>
      <c r="N47" s="23"/>
      <c r="O47" s="35"/>
      <c r="P47" s="40">
        <f>(K47-L47-M47-O47)</f>
        <v>6984.7495</v>
      </c>
      <c r="Q47" s="77"/>
      <c r="R47" s="77"/>
      <c r="S47" s="63"/>
    </row>
    <row r="48" spans="1:19" ht="11.25">
      <c r="A48" s="29">
        <v>45</v>
      </c>
      <c r="B48" s="16" t="s">
        <v>58</v>
      </c>
      <c r="C48" s="18">
        <v>8435.02</v>
      </c>
      <c r="D48" s="41">
        <f>IF(C48&lt;1903.98,0,IF(C48&lt;2826.65,((C48*0.075)-142.8),IF(C48&lt;3751.05,((C48*0.15)-354.8),IF(C48&lt;4664.68,((C48*0.225)-636.13),((C48*0.275)-869.36)))))</f>
        <v>1450.2705</v>
      </c>
      <c r="E48" s="11"/>
      <c r="F48" s="13"/>
      <c r="G48" s="13">
        <f t="shared" si="2"/>
        <v>1450.2705</v>
      </c>
      <c r="H48" s="13">
        <f t="shared" si="3"/>
        <v>6984.7495</v>
      </c>
      <c r="I48" s="33"/>
      <c r="J48" s="27"/>
      <c r="K48" s="11">
        <f t="shared" si="7"/>
        <v>6984.7495</v>
      </c>
      <c r="L48" s="21"/>
      <c r="M48" s="21"/>
      <c r="N48" s="23"/>
      <c r="O48" s="35"/>
      <c r="P48" s="40">
        <f>(K48-L48-M48-O48)</f>
        <v>6984.7495</v>
      </c>
      <c r="Q48" s="77"/>
      <c r="R48" s="77"/>
      <c r="S48" s="63"/>
    </row>
    <row r="49" spans="2:19" ht="12">
      <c r="B49" s="9" t="s">
        <v>6</v>
      </c>
      <c r="C49" s="40">
        <f>SUM(C3:C48)</f>
        <v>653461.0500000002</v>
      </c>
      <c r="D49" s="65">
        <f aca="true" t="shared" si="8" ref="D49:K49">SUM(D3:D48)</f>
        <v>99379.88549999999</v>
      </c>
      <c r="E49" s="40">
        <f t="shared" si="8"/>
        <v>20131.04</v>
      </c>
      <c r="F49" s="40">
        <f>SUM(F3:F48)</f>
        <v>17867.079999999998</v>
      </c>
      <c r="G49" s="40">
        <f>SUM(G3:G48)</f>
        <v>137378.00550000003</v>
      </c>
      <c r="H49" s="40">
        <f>SUM(H3:H48)</f>
        <v>516083.0445000001</v>
      </c>
      <c r="I49" s="40"/>
      <c r="J49" s="71">
        <f t="shared" si="8"/>
        <v>55901.52999999999</v>
      </c>
      <c r="K49" s="59">
        <f t="shared" si="8"/>
        <v>455121.5145</v>
      </c>
      <c r="L49" s="40">
        <f>SUM(L3:L48)</f>
        <v>6320.52</v>
      </c>
      <c r="M49" s="40"/>
      <c r="N49" s="60">
        <f>SUM(N3:N48)</f>
        <v>9780.99</v>
      </c>
      <c r="O49" s="51"/>
      <c r="P49" s="40">
        <f>SUM(P3:P48)</f>
        <v>439020.0045</v>
      </c>
      <c r="Q49" s="80"/>
      <c r="R49" s="78"/>
      <c r="S49" s="63"/>
    </row>
    <row r="50" spans="2:5" ht="11.25">
      <c r="B50" s="14" t="s">
        <v>60</v>
      </c>
      <c r="C50" s="68"/>
      <c r="D50" s="68"/>
      <c r="E50" s="68"/>
    </row>
    <row r="51" spans="2:16" ht="12.75">
      <c r="B51" s="69" t="s">
        <v>62</v>
      </c>
      <c r="C51" s="68" t="s">
        <v>50</v>
      </c>
      <c r="D51" s="68"/>
      <c r="E51" s="68"/>
      <c r="G51" s="54"/>
      <c r="H51" s="55"/>
      <c r="I51" s="53"/>
      <c r="J51" s="53"/>
      <c r="K51" s="52"/>
      <c r="L51" s="53"/>
      <c r="P51" s="8"/>
    </row>
    <row r="52" spans="2:5" ht="11.25">
      <c r="B52" s="69" t="s">
        <v>52</v>
      </c>
      <c r="C52" s="68"/>
      <c r="D52" s="68"/>
      <c r="E52" s="68"/>
    </row>
    <row r="53" spans="2:5" ht="11.25">
      <c r="B53" s="69" t="s">
        <v>63</v>
      </c>
      <c r="C53" s="68"/>
      <c r="D53" s="68"/>
      <c r="E53" s="68"/>
    </row>
  </sheetData>
  <sheetProtection/>
  <mergeCells count="1">
    <mergeCell ref="B1:P1"/>
  </mergeCells>
  <printOptions/>
  <pageMargins left="0.3937007874015748" right="0.3937007874015748" top="0.3937007874015748" bottom="0.3937007874015748" header="0.1968503937007874" footer="0.3937007874015748"/>
  <pageSetup fitToHeight="1" fitToWidth="1" horizontalDpi="300" verticalDpi="300" orientation="landscape" paperSize="9" scale="90" r:id="rId1"/>
  <rowBreaks count="1" manualBreakCount="1">
    <brk id="68" max="255" man="1"/>
  </rowBreaks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2">
      <selection activeCell="F51" sqref="F51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12.57421875" style="0" customWidth="1"/>
    <col min="4" max="4" width="13.00390625" style="0" customWidth="1"/>
  </cols>
  <sheetData>
    <row r="1" spans="1:4" ht="12.75">
      <c r="A1" s="2" t="s">
        <v>0</v>
      </c>
      <c r="B1" s="2" t="s">
        <v>0</v>
      </c>
      <c r="C1" s="1" t="s">
        <v>19</v>
      </c>
      <c r="D1" s="6" t="s">
        <v>18</v>
      </c>
    </row>
    <row r="2" spans="1:4" ht="12.75">
      <c r="A2" s="3">
        <v>7430.43</v>
      </c>
      <c r="B2" s="3">
        <v>5724</v>
      </c>
      <c r="C2" s="5">
        <f>(A2-B2)</f>
        <v>1706.4300000000003</v>
      </c>
      <c r="D2" s="5">
        <f aca="true" t="shared" si="0" ref="D2:D33">(C2*2)</f>
        <v>3412.8600000000006</v>
      </c>
    </row>
    <row r="3" spans="1:4" ht="12.75">
      <c r="A3" s="4">
        <v>990.72</v>
      </c>
      <c r="B3" s="4">
        <v>763.2</v>
      </c>
      <c r="C3" s="5">
        <f aca="true" t="shared" si="1" ref="C3:C54">(A3-B3)</f>
        <v>227.51999999999998</v>
      </c>
      <c r="D3" s="5">
        <f t="shared" si="0"/>
        <v>455.03999999999996</v>
      </c>
    </row>
    <row r="4" spans="1:4" ht="12.75">
      <c r="A4" s="3">
        <v>1981.44</v>
      </c>
      <c r="B4" s="3">
        <v>1526.4</v>
      </c>
      <c r="C4" s="5">
        <f t="shared" si="1"/>
        <v>455.03999999999996</v>
      </c>
      <c r="D4" s="5">
        <f t="shared" si="0"/>
        <v>910.0799999999999</v>
      </c>
    </row>
    <row r="5" spans="1:4" ht="12.75">
      <c r="A5" s="3">
        <v>9907.24</v>
      </c>
      <c r="B5" s="3">
        <v>7632</v>
      </c>
      <c r="C5" s="5">
        <f t="shared" si="1"/>
        <v>2275.24</v>
      </c>
      <c r="D5" s="5">
        <f t="shared" si="0"/>
        <v>4550.48</v>
      </c>
    </row>
    <row r="6" spans="1:4" ht="12.75">
      <c r="A6" s="3">
        <v>6192.03</v>
      </c>
      <c r="B6" s="3">
        <v>4770</v>
      </c>
      <c r="C6" s="5">
        <f t="shared" si="1"/>
        <v>1422.0299999999997</v>
      </c>
      <c r="D6" s="5">
        <f t="shared" si="0"/>
        <v>2844.0599999999995</v>
      </c>
    </row>
    <row r="7" spans="1:4" ht="12.75">
      <c r="A7" s="3">
        <v>6192.03</v>
      </c>
      <c r="B7" s="3">
        <v>4770</v>
      </c>
      <c r="C7" s="5">
        <f t="shared" si="1"/>
        <v>1422.0299999999997</v>
      </c>
      <c r="D7" s="5">
        <f t="shared" si="0"/>
        <v>2844.0599999999995</v>
      </c>
    </row>
    <row r="8" spans="1:4" ht="12.75">
      <c r="A8" s="3">
        <v>6192.03</v>
      </c>
      <c r="B8" s="3">
        <v>4770</v>
      </c>
      <c r="C8" s="5">
        <f t="shared" si="1"/>
        <v>1422.0299999999997</v>
      </c>
      <c r="D8" s="5">
        <f t="shared" si="0"/>
        <v>2844.0599999999995</v>
      </c>
    </row>
    <row r="9" spans="1:4" ht="12.75">
      <c r="A9" s="3">
        <v>2476.81</v>
      </c>
      <c r="B9" s="3">
        <v>1908</v>
      </c>
      <c r="C9" s="5">
        <f t="shared" si="1"/>
        <v>568.81</v>
      </c>
      <c r="D9" s="5">
        <f t="shared" si="0"/>
        <v>1137.62</v>
      </c>
    </row>
    <row r="10" spans="1:4" ht="12.75">
      <c r="A10" s="3">
        <v>6192.03</v>
      </c>
      <c r="B10" s="3">
        <v>4770</v>
      </c>
      <c r="C10" s="5">
        <f t="shared" si="1"/>
        <v>1422.0299999999997</v>
      </c>
      <c r="D10" s="5">
        <f t="shared" si="0"/>
        <v>2844.0599999999995</v>
      </c>
    </row>
    <row r="11" spans="1:4" ht="12.75">
      <c r="A11" s="3">
        <v>2064.42</v>
      </c>
      <c r="B11" s="3">
        <v>1590.32</v>
      </c>
      <c r="C11" s="5">
        <f t="shared" si="1"/>
        <v>474.10000000000014</v>
      </c>
      <c r="D11" s="5">
        <f t="shared" si="0"/>
        <v>948.2000000000003</v>
      </c>
    </row>
    <row r="12" spans="1:4" ht="12.75">
      <c r="A12" s="3">
        <v>5944.34</v>
      </c>
      <c r="B12" s="3">
        <v>4579.2</v>
      </c>
      <c r="C12" s="5">
        <f t="shared" si="1"/>
        <v>1365.1400000000003</v>
      </c>
      <c r="D12" s="5">
        <f t="shared" si="0"/>
        <v>2730.2800000000007</v>
      </c>
    </row>
    <row r="13" spans="1:4" ht="12.75">
      <c r="A13" s="3">
        <v>11867.64</v>
      </c>
      <c r="B13" s="3">
        <v>9142.18</v>
      </c>
      <c r="C13" s="5">
        <f t="shared" si="1"/>
        <v>2725.459999999999</v>
      </c>
      <c r="D13" s="5">
        <f t="shared" si="0"/>
        <v>5450.919999999998</v>
      </c>
    </row>
    <row r="14" spans="1:4" ht="12.75">
      <c r="A14" s="3">
        <v>12384.06</v>
      </c>
      <c r="B14" s="3">
        <v>9540</v>
      </c>
      <c r="C14" s="5">
        <f t="shared" si="1"/>
        <v>2844.0599999999995</v>
      </c>
      <c r="D14" s="5">
        <f t="shared" si="0"/>
        <v>5688.119999999999</v>
      </c>
    </row>
    <row r="15" spans="1:4" ht="12.75">
      <c r="A15" s="3">
        <v>9288.04</v>
      </c>
      <c r="B15" s="3">
        <v>7155</v>
      </c>
      <c r="C15" s="5">
        <f t="shared" si="1"/>
        <v>2133.040000000001</v>
      </c>
      <c r="D15" s="5">
        <f t="shared" si="0"/>
        <v>4266.080000000002</v>
      </c>
    </row>
    <row r="16" spans="1:4" ht="12.75">
      <c r="A16" s="3">
        <v>1678.04</v>
      </c>
      <c r="B16" s="3">
        <v>1292.67</v>
      </c>
      <c r="C16" s="5">
        <f t="shared" si="1"/>
        <v>385.3699999999999</v>
      </c>
      <c r="D16" s="5">
        <f t="shared" si="0"/>
        <v>770.7399999999998</v>
      </c>
    </row>
    <row r="17" spans="1:4" ht="12.75">
      <c r="A17" s="3">
        <v>12384.06</v>
      </c>
      <c r="B17" s="3">
        <v>9540</v>
      </c>
      <c r="C17" s="5">
        <f t="shared" si="1"/>
        <v>2844.0599999999995</v>
      </c>
      <c r="D17" s="5">
        <f t="shared" si="0"/>
        <v>5688.119999999999</v>
      </c>
    </row>
    <row r="18" spans="1:4" ht="12.75">
      <c r="A18" s="3">
        <v>12384.06</v>
      </c>
      <c r="B18" s="3">
        <v>9540</v>
      </c>
      <c r="C18" s="5">
        <f t="shared" si="1"/>
        <v>2844.0599999999995</v>
      </c>
      <c r="D18" s="5">
        <f t="shared" si="0"/>
        <v>5688.119999999999</v>
      </c>
    </row>
    <row r="19" spans="1:4" ht="12.75">
      <c r="A19" s="3">
        <v>2476.81</v>
      </c>
      <c r="B19" s="3">
        <v>1908</v>
      </c>
      <c r="C19" s="5">
        <f t="shared" si="1"/>
        <v>568.81</v>
      </c>
      <c r="D19" s="5">
        <f t="shared" si="0"/>
        <v>1137.62</v>
      </c>
    </row>
    <row r="20" spans="1:4" ht="12.75">
      <c r="A20" s="3">
        <v>4953.62</v>
      </c>
      <c r="B20" s="3">
        <v>3816</v>
      </c>
      <c r="C20" s="5">
        <f t="shared" si="1"/>
        <v>1137.62</v>
      </c>
      <c r="D20" s="5">
        <f t="shared" si="0"/>
        <v>2275.24</v>
      </c>
    </row>
    <row r="21" spans="1:4" ht="12.75">
      <c r="A21" s="3">
        <v>4953.62</v>
      </c>
      <c r="B21" s="3">
        <v>3816</v>
      </c>
      <c r="C21" s="5">
        <f t="shared" si="1"/>
        <v>1137.62</v>
      </c>
      <c r="D21" s="5">
        <f t="shared" si="0"/>
        <v>2275.24</v>
      </c>
    </row>
    <row r="22" spans="1:4" ht="12.75">
      <c r="A22" s="3">
        <v>7430.43</v>
      </c>
      <c r="B22" s="3">
        <v>5724</v>
      </c>
      <c r="C22" s="5">
        <f t="shared" si="1"/>
        <v>1706.4300000000003</v>
      </c>
      <c r="D22" s="5">
        <f t="shared" si="0"/>
        <v>3412.8600000000006</v>
      </c>
    </row>
    <row r="23" spans="1:4" ht="12.75">
      <c r="A23" s="4">
        <v>12384.06</v>
      </c>
      <c r="B23" s="4">
        <v>9540</v>
      </c>
      <c r="C23" s="5">
        <f t="shared" si="1"/>
        <v>2844.0599999999995</v>
      </c>
      <c r="D23" s="5">
        <f t="shared" si="0"/>
        <v>5688.119999999999</v>
      </c>
    </row>
    <row r="24" spans="1:4" ht="12.75">
      <c r="A24" s="3">
        <v>9907.24</v>
      </c>
      <c r="B24" s="3">
        <v>7632</v>
      </c>
      <c r="C24" s="5">
        <f t="shared" si="1"/>
        <v>2275.24</v>
      </c>
      <c r="D24" s="5">
        <f t="shared" si="0"/>
        <v>4550.48</v>
      </c>
    </row>
    <row r="25" spans="1:4" ht="12.75">
      <c r="A25" s="3">
        <v>12384.06</v>
      </c>
      <c r="B25" s="3">
        <v>9540</v>
      </c>
      <c r="C25" s="5">
        <f t="shared" si="1"/>
        <v>2844.0599999999995</v>
      </c>
      <c r="D25" s="5">
        <f t="shared" si="0"/>
        <v>5688.119999999999</v>
      </c>
    </row>
    <row r="26" spans="1:4" ht="12.75">
      <c r="A26" s="3">
        <v>12384.06</v>
      </c>
      <c r="B26" s="3">
        <v>9540</v>
      </c>
      <c r="C26" s="5">
        <f t="shared" si="1"/>
        <v>2844.0599999999995</v>
      </c>
      <c r="D26" s="5">
        <f t="shared" si="0"/>
        <v>5688.119999999999</v>
      </c>
    </row>
    <row r="27" spans="1:4" ht="12.75">
      <c r="A27" s="3">
        <v>12384.06</v>
      </c>
      <c r="B27" s="3">
        <v>9540</v>
      </c>
      <c r="C27" s="5">
        <f t="shared" si="1"/>
        <v>2844.0599999999995</v>
      </c>
      <c r="D27" s="5">
        <f t="shared" si="0"/>
        <v>5688.119999999999</v>
      </c>
    </row>
    <row r="28" spans="1:4" ht="12.75">
      <c r="A28" s="3">
        <v>12384.06</v>
      </c>
      <c r="B28" s="3">
        <v>9540</v>
      </c>
      <c r="C28" s="5">
        <f t="shared" si="1"/>
        <v>2844.0599999999995</v>
      </c>
      <c r="D28" s="5">
        <f t="shared" si="0"/>
        <v>5688.119999999999</v>
      </c>
    </row>
    <row r="29" spans="1:4" ht="12.75">
      <c r="A29" s="3">
        <v>9288.04</v>
      </c>
      <c r="B29" s="3">
        <v>7155</v>
      </c>
      <c r="C29" s="5">
        <f t="shared" si="1"/>
        <v>2133.040000000001</v>
      </c>
      <c r="D29" s="5">
        <f t="shared" si="0"/>
        <v>4266.080000000002</v>
      </c>
    </row>
    <row r="30" spans="1:4" ht="12.75">
      <c r="A30" s="3">
        <v>6192.03</v>
      </c>
      <c r="B30" s="3">
        <v>4770</v>
      </c>
      <c r="C30" s="5">
        <f t="shared" si="1"/>
        <v>1422.0299999999997</v>
      </c>
      <c r="D30" s="5">
        <f t="shared" si="0"/>
        <v>2844.0599999999995</v>
      </c>
    </row>
    <row r="31" spans="1:4" ht="12.75">
      <c r="A31" s="3">
        <v>12384.06</v>
      </c>
      <c r="B31" s="3">
        <v>9540</v>
      </c>
      <c r="C31" s="5">
        <f t="shared" si="1"/>
        <v>2844.0599999999995</v>
      </c>
      <c r="D31" s="5">
        <f t="shared" si="0"/>
        <v>5688.119999999999</v>
      </c>
    </row>
    <row r="32" spans="1:4" ht="12.75">
      <c r="A32" s="3">
        <v>12384.06</v>
      </c>
      <c r="B32" s="3">
        <v>9540</v>
      </c>
      <c r="C32" s="5">
        <f t="shared" si="1"/>
        <v>2844.0599999999995</v>
      </c>
      <c r="D32" s="5">
        <f t="shared" si="0"/>
        <v>5688.119999999999</v>
      </c>
    </row>
    <row r="33" spans="1:4" ht="12.75">
      <c r="A33" s="3">
        <v>4819.87</v>
      </c>
      <c r="B33" s="3">
        <v>3712.97</v>
      </c>
      <c r="C33" s="5">
        <f t="shared" si="1"/>
        <v>1106.9</v>
      </c>
      <c r="D33" s="5">
        <f t="shared" si="0"/>
        <v>2213.8</v>
      </c>
    </row>
    <row r="34" spans="1:4" ht="12.75">
      <c r="A34" s="3">
        <v>12384.06</v>
      </c>
      <c r="B34" s="3">
        <v>9540</v>
      </c>
      <c r="C34" s="5">
        <f t="shared" si="1"/>
        <v>2844.0599999999995</v>
      </c>
      <c r="D34" s="5">
        <f aca="true" t="shared" si="2" ref="D34:D55">(C34*2)</f>
        <v>5688.119999999999</v>
      </c>
    </row>
    <row r="35" spans="1:4" ht="12.75">
      <c r="A35" s="3">
        <v>12384.06</v>
      </c>
      <c r="B35" s="3">
        <v>9540</v>
      </c>
      <c r="C35" s="5">
        <f t="shared" si="1"/>
        <v>2844.0599999999995</v>
      </c>
      <c r="D35" s="5">
        <f t="shared" si="2"/>
        <v>5688.119999999999</v>
      </c>
    </row>
    <row r="36" spans="1:4" ht="12.75">
      <c r="A36" s="3">
        <v>2064.42</v>
      </c>
      <c r="B36" s="3">
        <v>1590.32</v>
      </c>
      <c r="C36" s="5">
        <f t="shared" si="1"/>
        <v>474.10000000000014</v>
      </c>
      <c r="D36" s="5">
        <f t="shared" si="2"/>
        <v>948.2000000000003</v>
      </c>
    </row>
    <row r="37" spans="1:4" ht="12.75">
      <c r="A37" s="3">
        <v>2064.42</v>
      </c>
      <c r="B37" s="3">
        <v>1590.32</v>
      </c>
      <c r="C37" s="5">
        <f t="shared" si="1"/>
        <v>474.10000000000014</v>
      </c>
      <c r="D37" s="5">
        <f t="shared" si="2"/>
        <v>948.2000000000003</v>
      </c>
    </row>
    <row r="38" spans="1:4" ht="12.75">
      <c r="A38" s="3">
        <v>6192.03</v>
      </c>
      <c r="B38" s="3">
        <v>4770</v>
      </c>
      <c r="C38" s="5">
        <f t="shared" si="1"/>
        <v>1422.0299999999997</v>
      </c>
      <c r="D38" s="5">
        <f t="shared" si="2"/>
        <v>2844.0599999999995</v>
      </c>
    </row>
    <row r="39" spans="1:4" ht="12.75">
      <c r="A39" s="3">
        <v>2476.81</v>
      </c>
      <c r="B39" s="3">
        <v>1908</v>
      </c>
      <c r="C39" s="5">
        <f t="shared" si="1"/>
        <v>568.81</v>
      </c>
      <c r="D39" s="5">
        <f t="shared" si="2"/>
        <v>1137.62</v>
      </c>
    </row>
    <row r="40" spans="1:4" ht="12.75">
      <c r="A40" s="3">
        <v>2476.81</v>
      </c>
      <c r="B40" s="3">
        <v>1908</v>
      </c>
      <c r="C40" s="5">
        <f t="shared" si="1"/>
        <v>568.81</v>
      </c>
      <c r="D40" s="5">
        <f t="shared" si="2"/>
        <v>1137.62</v>
      </c>
    </row>
    <row r="41" spans="1:4" ht="12.75">
      <c r="A41" s="3">
        <v>1652.52</v>
      </c>
      <c r="B41" s="3">
        <v>1273.02</v>
      </c>
      <c r="C41" s="5">
        <f t="shared" si="1"/>
        <v>379.5</v>
      </c>
      <c r="D41" s="5">
        <f t="shared" si="2"/>
        <v>759</v>
      </c>
    </row>
    <row r="42" spans="1:4" ht="12.75">
      <c r="A42" s="3">
        <v>2476.81</v>
      </c>
      <c r="B42" s="3">
        <v>1908</v>
      </c>
      <c r="C42" s="5">
        <f t="shared" si="1"/>
        <v>568.81</v>
      </c>
      <c r="D42" s="5">
        <f t="shared" si="2"/>
        <v>1137.62</v>
      </c>
    </row>
    <row r="43" spans="1:4" ht="12.75">
      <c r="A43" s="3">
        <v>12384.06</v>
      </c>
      <c r="B43" s="3">
        <v>9540</v>
      </c>
      <c r="C43" s="5">
        <f t="shared" si="1"/>
        <v>2844.0599999999995</v>
      </c>
      <c r="D43" s="5">
        <f t="shared" si="2"/>
        <v>5688.119999999999</v>
      </c>
    </row>
    <row r="44" spans="1:4" ht="12.75">
      <c r="A44" s="3">
        <v>1981.44</v>
      </c>
      <c r="B44" s="3">
        <v>1526.4</v>
      </c>
      <c r="C44" s="5">
        <f t="shared" si="1"/>
        <v>455.03999999999996</v>
      </c>
      <c r="D44" s="5">
        <f t="shared" si="2"/>
        <v>910.0799999999999</v>
      </c>
    </row>
    <row r="45" spans="1:4" ht="12.75">
      <c r="A45" s="3">
        <v>1857.6</v>
      </c>
      <c r="B45" s="3">
        <v>1431</v>
      </c>
      <c r="C45" s="5">
        <f t="shared" si="1"/>
        <v>426.5999999999999</v>
      </c>
      <c r="D45" s="5">
        <f t="shared" si="2"/>
        <v>853.1999999999998</v>
      </c>
    </row>
    <row r="46" spans="1:4" ht="12.75">
      <c r="A46" s="3">
        <v>4128.84</v>
      </c>
      <c r="B46" s="3">
        <v>3180.64</v>
      </c>
      <c r="C46" s="5">
        <f t="shared" si="1"/>
        <v>948.2000000000003</v>
      </c>
      <c r="D46" s="5">
        <f t="shared" si="2"/>
        <v>1896.4000000000005</v>
      </c>
    </row>
    <row r="47" spans="1:4" ht="12.75">
      <c r="A47" s="3">
        <v>4128.84</v>
      </c>
      <c r="B47" s="3">
        <v>3180.64</v>
      </c>
      <c r="C47" s="5">
        <f t="shared" si="1"/>
        <v>948.2000000000003</v>
      </c>
      <c r="D47" s="5">
        <f t="shared" si="2"/>
        <v>1896.4000000000005</v>
      </c>
    </row>
    <row r="48" spans="1:4" ht="12.75">
      <c r="A48" s="3">
        <v>4128.84</v>
      </c>
      <c r="B48" s="3">
        <v>3180.64</v>
      </c>
      <c r="C48" s="5">
        <f t="shared" si="1"/>
        <v>948.2000000000003</v>
      </c>
      <c r="D48" s="5">
        <f t="shared" si="2"/>
        <v>1896.4000000000005</v>
      </c>
    </row>
    <row r="49" spans="1:4" ht="12.75">
      <c r="A49" s="3">
        <v>4128.84</v>
      </c>
      <c r="B49" s="3">
        <v>3180.64</v>
      </c>
      <c r="C49" s="5">
        <f t="shared" si="1"/>
        <v>948.2000000000003</v>
      </c>
      <c r="D49" s="5">
        <f t="shared" si="2"/>
        <v>1896.4000000000005</v>
      </c>
    </row>
    <row r="50" spans="1:4" ht="12.75">
      <c r="A50" s="3">
        <v>12384.06</v>
      </c>
      <c r="B50" s="3">
        <v>9540</v>
      </c>
      <c r="C50" s="5">
        <f t="shared" si="1"/>
        <v>2844.0599999999995</v>
      </c>
      <c r="D50" s="5">
        <f t="shared" si="2"/>
        <v>5688.119999999999</v>
      </c>
    </row>
    <row r="51" spans="1:4" ht="12.75">
      <c r="A51" s="3">
        <v>2476.81</v>
      </c>
      <c r="B51" s="3">
        <v>1908</v>
      </c>
      <c r="C51" s="5">
        <f t="shared" si="1"/>
        <v>568.81</v>
      </c>
      <c r="D51" s="5">
        <f t="shared" si="2"/>
        <v>1137.62</v>
      </c>
    </row>
    <row r="52" spans="1:4" ht="12.75">
      <c r="A52" s="3">
        <v>2476.81</v>
      </c>
      <c r="B52" s="3">
        <v>1908</v>
      </c>
      <c r="C52" s="5">
        <f t="shared" si="1"/>
        <v>568.81</v>
      </c>
      <c r="D52" s="5">
        <f t="shared" si="2"/>
        <v>1137.62</v>
      </c>
    </row>
    <row r="53" spans="1:4" ht="12.75">
      <c r="A53" s="3">
        <v>4128.84</v>
      </c>
      <c r="B53" s="3">
        <v>3180.64</v>
      </c>
      <c r="C53" s="5">
        <f t="shared" si="1"/>
        <v>948.2000000000003</v>
      </c>
      <c r="D53" s="5">
        <f t="shared" si="2"/>
        <v>1896.4000000000005</v>
      </c>
    </row>
    <row r="54" spans="1:4" ht="12.75">
      <c r="A54" s="3">
        <v>4128.84</v>
      </c>
      <c r="B54" s="3">
        <v>3180.64</v>
      </c>
      <c r="C54" s="5">
        <f t="shared" si="1"/>
        <v>948.2000000000003</v>
      </c>
      <c r="D54" s="5">
        <f t="shared" si="2"/>
        <v>1896.4000000000005</v>
      </c>
    </row>
    <row r="55" spans="1:4" ht="12.75">
      <c r="A55" s="3">
        <f>SUM(A2:A54)</f>
        <v>354765.26000000007</v>
      </c>
      <c r="B55" s="3">
        <f>SUM(B2:B54)</f>
        <v>273291.8400000001</v>
      </c>
      <c r="C55" s="5">
        <f>SUM(C2:C54)</f>
        <v>81473.41999999994</v>
      </c>
      <c r="D55" s="5">
        <f t="shared" si="2"/>
        <v>162946.83999999988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Fundo de Assint. Parlamentar</dc:creator>
  <cp:keywords/>
  <dc:description/>
  <cp:lastModifiedBy>Antônio Carlos Ribeiro Figueiredo</cp:lastModifiedBy>
  <cp:lastPrinted>2021-08-27T13:13:19Z</cp:lastPrinted>
  <dcterms:created xsi:type="dcterms:W3CDTF">2002-09-05T01:15:53Z</dcterms:created>
  <dcterms:modified xsi:type="dcterms:W3CDTF">2021-08-27T13:25:51Z</dcterms:modified>
  <cp:category/>
  <cp:version/>
  <cp:contentType/>
  <cp:contentStatus/>
</cp:coreProperties>
</file>