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855" windowWidth="9720" windowHeight="2700"/>
  </bookViews>
  <sheets>
    <sheet name="Plan2" sheetId="2" r:id="rId1"/>
    <sheet name="Plan3" sheetId="3" r:id="rId2"/>
  </sheets>
  <definedNames>
    <definedName name="_xlnm.Print_Area" localSheetId="0">Plan2!$B$3:$P$61</definedName>
  </definedNames>
  <calcPr calcId="145621"/>
</workbook>
</file>

<file path=xl/calcChain.xml><?xml version="1.0" encoding="utf-8"?>
<calcChain xmlns="http://schemas.openxmlformats.org/spreadsheetml/2006/main">
  <c r="P20" i="2" l="1"/>
  <c r="O56" i="2"/>
  <c r="P37" i="2" l="1"/>
  <c r="D4" i="2" l="1"/>
  <c r="F4" i="2"/>
  <c r="G4" i="2" s="1"/>
  <c r="F5" i="2"/>
  <c r="G5" i="2" s="1"/>
  <c r="J5" i="2" s="1"/>
  <c r="N5" i="2" s="1"/>
  <c r="F6" i="2"/>
  <c r="G6" i="2" s="1"/>
  <c r="J6" i="2" s="1"/>
  <c r="N6" i="2" s="1"/>
  <c r="F7" i="2"/>
  <c r="G7" i="2" s="1"/>
  <c r="J7" i="2" s="1"/>
  <c r="N7" i="2" s="1"/>
  <c r="F8" i="2"/>
  <c r="G8" i="2" s="1"/>
  <c r="J8" i="2" s="1"/>
  <c r="N8" i="2" s="1"/>
  <c r="D9" i="2"/>
  <c r="F9" i="2" s="1"/>
  <c r="F10" i="2"/>
  <c r="G10" i="2"/>
  <c r="J10" i="2" s="1"/>
  <c r="N10" i="2" s="1"/>
  <c r="D11" i="2"/>
  <c r="F11" i="2"/>
  <c r="G11" i="2" s="1"/>
  <c r="J11" i="2" s="1"/>
  <c r="N11" i="2" s="1"/>
  <c r="F12" i="2"/>
  <c r="G12" i="2" s="1"/>
  <c r="J12" i="2" s="1"/>
  <c r="N12" i="2" s="1"/>
  <c r="F13" i="2"/>
  <c r="G13" i="2" s="1"/>
  <c r="J13" i="2" s="1"/>
  <c r="N13" i="2" s="1"/>
  <c r="D14" i="2"/>
  <c r="F14" i="2" s="1"/>
  <c r="G14" i="2" s="1"/>
  <c r="J14" i="2" s="1"/>
  <c r="N14" i="2" s="1"/>
  <c r="D15" i="2"/>
  <c r="F15" i="2"/>
  <c r="G15" i="2" s="1"/>
  <c r="J15" i="2" s="1"/>
  <c r="N15" i="2" s="1"/>
  <c r="F16" i="2"/>
  <c r="G16" i="2" s="1"/>
  <c r="J16" i="2" s="1"/>
  <c r="N16" i="2" s="1"/>
  <c r="D17" i="2"/>
  <c r="F17" i="2" s="1"/>
  <c r="G17" i="2" s="1"/>
  <c r="J17" i="2" s="1"/>
  <c r="N17" i="2" s="1"/>
  <c r="D18" i="2"/>
  <c r="F18" i="2"/>
  <c r="G18" i="2" s="1"/>
  <c r="J18" i="2" s="1"/>
  <c r="N18" i="2" s="1"/>
  <c r="F19" i="2"/>
  <c r="G19" i="2" s="1"/>
  <c r="J19" i="2" s="1"/>
  <c r="N19" i="2" s="1"/>
  <c r="F20" i="2"/>
  <c r="G20" i="2" s="1"/>
  <c r="J20" i="2" s="1"/>
  <c r="N20" i="2" s="1"/>
  <c r="F21" i="2"/>
  <c r="G21" i="2"/>
  <c r="J21" i="2" s="1"/>
  <c r="N21" i="2" s="1"/>
  <c r="D22" i="2"/>
  <c r="F22" i="2"/>
  <c r="G22" i="2" s="1"/>
  <c r="J22" i="2" s="1"/>
  <c r="N22" i="2" s="1"/>
  <c r="F23" i="2"/>
  <c r="G23" i="2" s="1"/>
  <c r="J23" i="2" s="1"/>
  <c r="N23" i="2" s="1"/>
  <c r="F24" i="2"/>
  <c r="G24" i="2" s="1"/>
  <c r="J24" i="2" s="1"/>
  <c r="N24" i="2" s="1"/>
  <c r="F25" i="2"/>
  <c r="G25" i="2" s="1"/>
  <c r="J25" i="2" s="1"/>
  <c r="N25" i="2" s="1"/>
  <c r="F26" i="2"/>
  <c r="G26" i="2" s="1"/>
  <c r="J26" i="2" s="1"/>
  <c r="N26" i="2" s="1"/>
  <c r="F27" i="2"/>
  <c r="G27" i="2" s="1"/>
  <c r="J27" i="2" s="1"/>
  <c r="N27" i="2" s="1"/>
  <c r="D28" i="2"/>
  <c r="F28" i="2" s="1"/>
  <c r="G28" i="2" s="1"/>
  <c r="J28" i="2" s="1"/>
  <c r="N28" i="2" s="1"/>
  <c r="F29" i="2"/>
  <c r="G29" i="2"/>
  <c r="J29" i="2" s="1"/>
  <c r="N29" i="2" s="1"/>
  <c r="G30" i="2"/>
  <c r="J30" i="2"/>
  <c r="N30" i="2" s="1"/>
  <c r="F31" i="2"/>
  <c r="G31" i="2" s="1"/>
  <c r="J31" i="2" s="1"/>
  <c r="N31" i="2" s="1"/>
  <c r="G32" i="2"/>
  <c r="J32" i="2" s="1"/>
  <c r="N32" i="2" s="1"/>
  <c r="G33" i="2"/>
  <c r="J33" i="2"/>
  <c r="N33" i="2" s="1"/>
  <c r="F34" i="2"/>
  <c r="G34" i="2" s="1"/>
  <c r="J34" i="2" s="1"/>
  <c r="N34" i="2" s="1"/>
  <c r="F35" i="2"/>
  <c r="G35" i="2" s="1"/>
  <c r="J35" i="2" s="1"/>
  <c r="N35" i="2" s="1"/>
  <c r="D36" i="2"/>
  <c r="F36" i="2" s="1"/>
  <c r="G36" i="2" s="1"/>
  <c r="J36" i="2" s="1"/>
  <c r="N36" i="2" s="1"/>
  <c r="G37" i="2"/>
  <c r="J37" i="2"/>
  <c r="N37" i="2" s="1"/>
  <c r="F38" i="2"/>
  <c r="G38" i="2"/>
  <c r="J38" i="2" s="1"/>
  <c r="N38" i="2" s="1"/>
  <c r="D39" i="2"/>
  <c r="F39" i="2"/>
  <c r="G39" i="2" s="1"/>
  <c r="J39" i="2" s="1"/>
  <c r="N39" i="2" s="1"/>
  <c r="F40" i="2"/>
  <c r="G40" i="2" s="1"/>
  <c r="J40" i="2" s="1"/>
  <c r="N40" i="2" s="1"/>
  <c r="D41" i="2"/>
  <c r="F41" i="2" s="1"/>
  <c r="G41" i="2" s="1"/>
  <c r="J41" i="2" s="1"/>
  <c r="N41" i="2" s="1"/>
  <c r="F42" i="2"/>
  <c r="G42" i="2"/>
  <c r="J42" i="2" s="1"/>
  <c r="N42" i="2" s="1"/>
  <c r="F43" i="2"/>
  <c r="G43" i="2"/>
  <c r="J43" i="2" s="1"/>
  <c r="N43" i="2" s="1"/>
  <c r="F44" i="2"/>
  <c r="G44" i="2"/>
  <c r="J44" i="2" s="1"/>
  <c r="N44" i="2" s="1"/>
  <c r="D45" i="2"/>
  <c r="F45" i="2"/>
  <c r="G45" i="2" s="1"/>
  <c r="J45" i="2" s="1"/>
  <c r="N45" i="2" s="1"/>
  <c r="F46" i="2"/>
  <c r="G46" i="2" s="1"/>
  <c r="J46" i="2" s="1"/>
  <c r="N46" i="2" s="1"/>
  <c r="D47" i="2"/>
  <c r="F47" i="2" s="1"/>
  <c r="G47" i="2" s="1"/>
  <c r="J47" i="2" s="1"/>
  <c r="N47" i="2" s="1"/>
  <c r="D48" i="2"/>
  <c r="F48" i="2"/>
  <c r="G48" i="2" s="1"/>
  <c r="J48" i="2" s="1"/>
  <c r="N48" i="2" s="1"/>
  <c r="D49" i="2"/>
  <c r="F49" i="2" s="1"/>
  <c r="G49" i="2" s="1"/>
  <c r="J49" i="2" s="1"/>
  <c r="N49" i="2" s="1"/>
  <c r="F50" i="2"/>
  <c r="G50" i="2"/>
  <c r="J50" i="2" s="1"/>
  <c r="N50" i="2" s="1"/>
  <c r="F51" i="2"/>
  <c r="G51" i="2"/>
  <c r="J51" i="2" s="1"/>
  <c r="N51" i="2" s="1"/>
  <c r="F52" i="2"/>
  <c r="G52" i="2"/>
  <c r="J52" i="2" s="1"/>
  <c r="N52" i="2" s="1"/>
  <c r="F53" i="2"/>
  <c r="G53" i="2"/>
  <c r="J53" i="2" s="1"/>
  <c r="N53" i="2" s="1"/>
  <c r="F54" i="2"/>
  <c r="G54" i="2"/>
  <c r="J54" i="2" s="1"/>
  <c r="N54" i="2" s="1"/>
  <c r="F55" i="2"/>
  <c r="G55" i="2"/>
  <c r="J55" i="2" s="1"/>
  <c r="N55" i="2" s="1"/>
  <c r="C56" i="2"/>
  <c r="D56" i="2"/>
  <c r="E56" i="2"/>
  <c r="I56" i="2"/>
  <c r="K56" i="2"/>
  <c r="L56" i="2"/>
  <c r="G56" i="2" l="1"/>
  <c r="J4" i="2"/>
  <c r="F56" i="2"/>
  <c r="G9" i="2"/>
  <c r="J9" i="2" s="1"/>
  <c r="N9" i="2" s="1"/>
  <c r="N4" i="2" l="1"/>
  <c r="N56" i="2" s="1"/>
  <c r="J56" i="2"/>
</calcChain>
</file>

<file path=xl/sharedStrings.xml><?xml version="1.0" encoding="utf-8"?>
<sst xmlns="http://schemas.openxmlformats.org/spreadsheetml/2006/main" count="71" uniqueCount="71">
  <si>
    <t>IRRF</t>
  </si>
  <si>
    <t>P.A</t>
  </si>
  <si>
    <t>TOTAL</t>
  </si>
  <si>
    <t>PENSIONISTAS</t>
  </si>
  <si>
    <t>PENSÃO</t>
  </si>
  <si>
    <t>DESC.</t>
  </si>
  <si>
    <t>UNIMED</t>
  </si>
  <si>
    <t>José Amando (65 anos) 40%</t>
  </si>
  <si>
    <t>José A da C Sardinha 33,34%</t>
  </si>
  <si>
    <t>Thais B. D. Barbosa 33,34%</t>
  </si>
  <si>
    <t>Thiers Ferreira (65 anos) 13%</t>
  </si>
  <si>
    <t>SUB-TOTAL</t>
  </si>
  <si>
    <t>LIQ. 01</t>
  </si>
  <si>
    <t>LIQ. 02</t>
  </si>
  <si>
    <t>Teocles Maciel 33,34% 1/3L  02</t>
  </si>
  <si>
    <t>Paulo Sergio C. Moura  100%</t>
  </si>
  <si>
    <t>José Esteves de L. Filho 100%</t>
  </si>
  <si>
    <t>Lincon Heimar Saggin 33,34%</t>
  </si>
  <si>
    <t xml:space="preserve">Osvaldo R. Sobrinho 91,66% </t>
  </si>
  <si>
    <t>Leonildo E. Menin  33,34%</t>
  </si>
  <si>
    <t>Oscar Ribeiro 100% (65 anos)</t>
  </si>
  <si>
    <t>Ubiratan Spinelli 75% 65 anos</t>
  </si>
  <si>
    <t>Maria S. Greve (65) 80%  50%</t>
  </si>
  <si>
    <t>Ruben F. Oliveira (65a) 40%</t>
  </si>
  <si>
    <t>José Carlos de Freitas  100%</t>
  </si>
  <si>
    <t xml:space="preserve">Romoaldo ª B. Junior 57,99%  </t>
  </si>
  <si>
    <t>BANCOB</t>
  </si>
  <si>
    <t>liq.</t>
  </si>
  <si>
    <t>Kikuo Ninomia Miguel 100% 65</t>
  </si>
  <si>
    <t>Manoel A R Palma  50%  65 a</t>
  </si>
  <si>
    <t>Sergio M. da Cruz  20%  65 a</t>
  </si>
  <si>
    <t>Marli E. S. Correa  80% de 20%</t>
  </si>
  <si>
    <t xml:space="preserve">Malba T. A Varjão  80%   100%         </t>
  </si>
  <si>
    <t>Valter P. Oliveira  20% 65 a</t>
  </si>
  <si>
    <t xml:space="preserve">Nancy Rocha  80% 72,83% (65)   </t>
  </si>
  <si>
    <t>Paulo R Saldanha20% 65a</t>
  </si>
  <si>
    <t>Pedro Lima (65a 55,13% 40%L</t>
  </si>
  <si>
    <t>Londres Machado (65a 40%</t>
  </si>
  <si>
    <t>Marta Sansão 87,50% 80% 65</t>
  </si>
  <si>
    <t>Moisés Feltrin 86,67% 20%l 65a</t>
  </si>
  <si>
    <t>Natividade Almeida 80%  80%</t>
  </si>
  <si>
    <t>Thelma Oliveira 80% 93,75%</t>
  </si>
  <si>
    <t>Zanete Cardinal 75% 65 a</t>
  </si>
  <si>
    <t>Rosimar Reis 80% 100% 65A</t>
  </si>
  <si>
    <t>José Lacerda 25%L100% 10%L</t>
  </si>
  <si>
    <t>Rosangela m. Sano  80 de 75%</t>
  </si>
  <si>
    <t xml:space="preserve">Moacir G. de Araujo 11,14% </t>
  </si>
  <si>
    <t>Sonia A. Amaral  16,67%  80%</t>
  </si>
  <si>
    <t xml:space="preserve">Luiz A V Soares 100%  </t>
  </si>
  <si>
    <t>Osvaldo R. Paiva  16,67% 65</t>
  </si>
  <si>
    <t>José Arimatéia F. Silva 33,34% 65</t>
  </si>
  <si>
    <t>NoemiMagalhães 16,93% de 80%</t>
  </si>
  <si>
    <t>Roberto França Auad 100%  18% 65</t>
  </si>
  <si>
    <t>DORALICE R. LIMA    (Pedro Lima)  =  R$  5.352,30 40%</t>
  </si>
  <si>
    <t>Sinéia F. de Abreu 80% 100%</t>
  </si>
  <si>
    <r>
      <t>P. Alimenticia</t>
    </r>
    <r>
      <rPr>
        <sz val="8"/>
        <color indexed="10"/>
        <rFont val="Arial"/>
        <family val="2"/>
      </rPr>
      <t xml:space="preserve"> = ELEN S. LACERDA  (Marcio Lacerda)   R$ 6.325,00  25%  -    ILARA LACERDA = R$ 1.897,50  10%</t>
    </r>
  </si>
  <si>
    <t>Maria A. Franco 65 33,33%  80% 65</t>
  </si>
  <si>
    <t>Maria da Conceição  Fidelis 65a 80%</t>
  </si>
  <si>
    <t>ELENICE M. TINOCO  (Moisés Feltrin)  R$ 3.472,01  20%</t>
  </si>
  <si>
    <t xml:space="preserve">IORLETE (ROBERTO FRANÇA) 18%  R$ 4.554,00  </t>
  </si>
  <si>
    <t>Ricarte de Freitas Junior 50% 65 A</t>
  </si>
  <si>
    <t>Maria V. S. Cruz  80% de 98,43%  65 A</t>
  </si>
  <si>
    <t>TRT</t>
  </si>
  <si>
    <t>Leda Antunes Tut 65 a.</t>
  </si>
  <si>
    <t>Olinda Pereira Barreto 65 a</t>
  </si>
  <si>
    <t>Marilia Amaral Albaneze  65A</t>
  </si>
  <si>
    <t>Maria de Lourdes C. Martins. 65 a</t>
  </si>
  <si>
    <t>Pedro Inácio Wiegert  100%</t>
  </si>
  <si>
    <t>Sandra Renata Leite 50  -  80%</t>
  </si>
  <si>
    <t>SICOOB</t>
  </si>
  <si>
    <t>FOLHA DE PAGAMENTO REFERENTE AO MÊS DE SETEMBRO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</si>
</sst>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color indexed="8"/>
      <name val="Arial"/>
      <family val="2"/>
    </font>
    <font>
      <sz val="8"/>
      <color indexed="8"/>
      <name val="Arial"/>
      <family val="2"/>
    </font>
    <font>
      <sz val="7"/>
      <color indexed="18"/>
      <name val="Arial"/>
      <family val="2"/>
    </font>
    <font>
      <sz val="6"/>
      <color indexed="8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b/>
      <sz val="8"/>
      <color indexed="1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24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Border="1"/>
    <xf numFmtId="164" fontId="2" fillId="0" borderId="0" xfId="1" applyFont="1" applyBorder="1"/>
    <xf numFmtId="164" fontId="2" fillId="0" borderId="0" xfId="1" applyFont="1" applyBorder="1" applyAlignment="1"/>
    <xf numFmtId="4" fontId="2" fillId="0" borderId="0" xfId="0" applyNumberFormat="1" applyFont="1" applyBorder="1" applyAlignment="1">
      <alignment horizontal="left"/>
    </xf>
    <xf numFmtId="0" fontId="3" fillId="0" borderId="0" xfId="0" applyFont="1" applyBorder="1"/>
    <xf numFmtId="164" fontId="3" fillId="0" borderId="0" xfId="1" applyFont="1" applyBorder="1"/>
    <xf numFmtId="164" fontId="3" fillId="0" borderId="0" xfId="1" applyFont="1" applyBorder="1" applyAlignment="1">
      <alignment horizontal="left"/>
    </xf>
    <xf numFmtId="164" fontId="4" fillId="2" borderId="0" xfId="1" applyFont="1" applyFill="1" applyBorder="1" applyAlignment="1"/>
    <xf numFmtId="164" fontId="4" fillId="0" borderId="0" xfId="1" applyFont="1" applyBorder="1" applyAlignment="1">
      <alignment horizontal="left"/>
    </xf>
    <xf numFmtId="0" fontId="5" fillId="0" borderId="0" xfId="0" applyFont="1" applyBorder="1"/>
    <xf numFmtId="164" fontId="5" fillId="0" borderId="0" xfId="1" applyFont="1" applyBorder="1"/>
    <xf numFmtId="164" fontId="5" fillId="0" borderId="0" xfId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164" fontId="7" fillId="2" borderId="0" xfId="1" applyFont="1" applyFill="1" applyBorder="1" applyAlignment="1">
      <alignment horizontal="right"/>
    </xf>
    <xf numFmtId="164" fontId="7" fillId="2" borderId="0" xfId="1" applyFont="1" applyFill="1" applyBorder="1" applyAlignment="1"/>
    <xf numFmtId="0" fontId="8" fillId="2" borderId="1" xfId="0" applyFont="1" applyFill="1" applyBorder="1"/>
    <xf numFmtId="164" fontId="7" fillId="2" borderId="3" xfId="1" applyFont="1" applyFill="1" applyBorder="1" applyAlignment="1">
      <alignment horizontal="right"/>
    </xf>
    <xf numFmtId="0" fontId="7" fillId="2" borderId="4" xfId="0" applyFont="1" applyFill="1" applyBorder="1"/>
    <xf numFmtId="164" fontId="7" fillId="2" borderId="5" xfId="1" applyFont="1" applyFill="1" applyBorder="1" applyAlignment="1"/>
    <xf numFmtId="164" fontId="7" fillId="2" borderId="5" xfId="1" applyFont="1" applyFill="1" applyBorder="1" applyAlignment="1">
      <alignment horizontal="left"/>
    </xf>
    <xf numFmtId="164" fontId="7" fillId="0" borderId="5" xfId="1" applyFont="1" applyBorder="1" applyAlignment="1">
      <alignment horizontal="left"/>
    </xf>
    <xf numFmtId="164" fontId="10" fillId="2" borderId="6" xfId="1" applyFont="1" applyFill="1" applyBorder="1" applyAlignment="1"/>
    <xf numFmtId="164" fontId="2" fillId="2" borderId="6" xfId="1" applyFont="1" applyFill="1" applyBorder="1" applyAlignment="1">
      <alignment horizontal="left"/>
    </xf>
    <xf numFmtId="164" fontId="10" fillId="2" borderId="0" xfId="1" applyFont="1" applyFill="1" applyBorder="1" applyAlignment="1"/>
    <xf numFmtId="164" fontId="2" fillId="2" borderId="6" xfId="1" applyFont="1" applyFill="1" applyBorder="1" applyAlignment="1"/>
    <xf numFmtId="164" fontId="10" fillId="2" borderId="6" xfId="1" applyFont="1" applyFill="1" applyBorder="1"/>
    <xf numFmtId="164" fontId="2" fillId="2" borderId="6" xfId="1" applyFont="1" applyFill="1" applyBorder="1" applyAlignment="1">
      <alignment horizontal="right"/>
    </xf>
    <xf numFmtId="164" fontId="14" fillId="3" borderId="6" xfId="1" applyFont="1" applyFill="1" applyBorder="1" applyAlignment="1"/>
    <xf numFmtId="164" fontId="14" fillId="3" borderId="6" xfId="1" applyFont="1" applyFill="1" applyBorder="1"/>
    <xf numFmtId="164" fontId="10" fillId="3" borderId="6" xfId="1" applyFont="1" applyFill="1" applyBorder="1" applyAlignment="1">
      <alignment horizontal="left"/>
    </xf>
    <xf numFmtId="164" fontId="2" fillId="3" borderId="6" xfId="1" applyFont="1" applyFill="1" applyBorder="1" applyAlignment="1">
      <alignment horizontal="left"/>
    </xf>
    <xf numFmtId="0" fontId="13" fillId="4" borderId="6" xfId="0" applyFont="1" applyFill="1" applyBorder="1"/>
    <xf numFmtId="164" fontId="10" fillId="5" borderId="6" xfId="1" applyFont="1" applyFill="1" applyBorder="1" applyAlignment="1">
      <alignment horizontal="left"/>
    </xf>
    <xf numFmtId="0" fontId="6" fillId="5" borderId="6" xfId="0" applyFont="1" applyFill="1" applyBorder="1" applyAlignment="1">
      <alignment horizontal="center"/>
    </xf>
    <xf numFmtId="164" fontId="14" fillId="3" borderId="7" xfId="1" applyFont="1" applyFill="1" applyBorder="1" applyAlignment="1"/>
    <xf numFmtId="164" fontId="10" fillId="2" borderId="7" xfId="1" applyFont="1" applyFill="1" applyBorder="1" applyAlignment="1"/>
    <xf numFmtId="164" fontId="10" fillId="6" borderId="7" xfId="1" applyFont="1" applyFill="1" applyBorder="1" applyAlignment="1"/>
    <xf numFmtId="164" fontId="10" fillId="3" borderId="7" xfId="1" applyFont="1" applyFill="1" applyBorder="1" applyAlignment="1"/>
    <xf numFmtId="164" fontId="10" fillId="2" borderId="7" xfId="1" applyFont="1" applyFill="1" applyBorder="1" applyAlignment="1">
      <alignment horizontal="left"/>
    </xf>
    <xf numFmtId="164" fontId="10" fillId="5" borderId="7" xfId="1" applyFont="1" applyFill="1" applyBorder="1" applyAlignment="1">
      <alignment horizontal="left"/>
    </xf>
    <xf numFmtId="164" fontId="11" fillId="3" borderId="8" xfId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9" fontId="11" fillId="3" borderId="8" xfId="1" applyNumberFormat="1" applyFont="1" applyFill="1" applyBorder="1" applyAlignment="1">
      <alignment horizontal="center"/>
    </xf>
    <xf numFmtId="164" fontId="8" fillId="3" borderId="8" xfId="1" applyFont="1" applyFill="1" applyBorder="1" applyAlignment="1">
      <alignment horizontal="center"/>
    </xf>
    <xf numFmtId="0" fontId="9" fillId="7" borderId="7" xfId="0" applyFont="1" applyFill="1" applyBorder="1"/>
    <xf numFmtId="0" fontId="9" fillId="7" borderId="6" xfId="0" applyFont="1" applyFill="1" applyBorder="1"/>
    <xf numFmtId="0" fontId="4" fillId="7" borderId="6" xfId="0" applyFont="1" applyFill="1" applyBorder="1"/>
    <xf numFmtId="0" fontId="10" fillId="7" borderId="6" xfId="0" applyFont="1" applyFill="1" applyBorder="1"/>
    <xf numFmtId="164" fontId="2" fillId="2" borderId="7" xfId="1" applyFont="1" applyFill="1" applyBorder="1" applyAlignment="1">
      <alignment horizontal="left"/>
    </xf>
    <xf numFmtId="164" fontId="2" fillId="2" borderId="7" xfId="1" applyFont="1" applyFill="1" applyBorder="1" applyAlignment="1"/>
    <xf numFmtId="0" fontId="7" fillId="0" borderId="0" xfId="0" applyFont="1" applyBorder="1" applyAlignment="1">
      <alignment horizontal="left"/>
    </xf>
    <xf numFmtId="164" fontId="7" fillId="0" borderId="0" xfId="1" applyFont="1" applyBorder="1" applyAlignment="1">
      <alignment horizontal="left"/>
    </xf>
    <xf numFmtId="164" fontId="16" fillId="3" borderId="6" xfId="1" applyFont="1" applyFill="1" applyBorder="1" applyAlignment="1">
      <alignment horizontal="center"/>
    </xf>
    <xf numFmtId="164" fontId="17" fillId="3" borderId="6" xfId="1" applyFont="1" applyFill="1" applyBorder="1" applyAlignment="1">
      <alignment horizontal="left"/>
    </xf>
    <xf numFmtId="0" fontId="2" fillId="7" borderId="6" xfId="0" applyFont="1" applyFill="1" applyBorder="1"/>
    <xf numFmtId="164" fontId="2" fillId="6" borderId="7" xfId="1" applyFont="1" applyFill="1" applyBorder="1" applyAlignment="1"/>
    <xf numFmtId="164" fontId="10" fillId="3" borderId="6" xfId="1" applyFont="1" applyFill="1" applyBorder="1"/>
    <xf numFmtId="164" fontId="10" fillId="3" borderId="6" xfId="1" applyFont="1" applyFill="1" applyBorder="1" applyAlignment="1"/>
    <xf numFmtId="164" fontId="10" fillId="8" borderId="6" xfId="1" applyFont="1" applyFill="1" applyBorder="1" applyAlignment="1">
      <alignment horizontal="left"/>
    </xf>
    <xf numFmtId="164" fontId="19" fillId="3" borderId="6" xfId="1" applyFont="1" applyFill="1" applyBorder="1" applyAlignment="1">
      <alignment horizontal="left"/>
    </xf>
    <xf numFmtId="164" fontId="18" fillId="5" borderId="6" xfId="1" applyFont="1" applyFill="1" applyBorder="1" applyAlignment="1">
      <alignment horizontal="left"/>
    </xf>
    <xf numFmtId="164" fontId="20" fillId="6" borderId="7" xfId="1" applyFont="1" applyFill="1" applyBorder="1" applyAlignment="1"/>
    <xf numFmtId="164" fontId="10" fillId="3" borderId="6" xfId="1" applyFont="1" applyFill="1" applyBorder="1" applyAlignment="1">
      <alignment horizontal="right"/>
    </xf>
    <xf numFmtId="164" fontId="20" fillId="3" borderId="6" xfId="1" applyFont="1" applyFill="1" applyBorder="1" applyAlignment="1">
      <alignment horizontal="left"/>
    </xf>
    <xf numFmtId="0" fontId="20" fillId="7" borderId="6" xfId="0" applyFont="1" applyFill="1" applyBorder="1"/>
    <xf numFmtId="0" fontId="21" fillId="7" borderId="6" xfId="0" applyFont="1" applyFill="1" applyBorder="1"/>
    <xf numFmtId="0" fontId="21" fillId="7" borderId="9" xfId="0" applyFont="1" applyFill="1" applyBorder="1"/>
    <xf numFmtId="164" fontId="4" fillId="9" borderId="6" xfId="1" applyFont="1" applyFill="1" applyBorder="1"/>
    <xf numFmtId="164" fontId="4" fillId="0" borderId="6" xfId="1" applyFont="1" applyBorder="1"/>
    <xf numFmtId="164" fontId="4" fillId="0" borderId="7" xfId="1" applyFont="1" applyBorder="1"/>
    <xf numFmtId="164" fontId="4" fillId="10" borderId="7" xfId="1" applyFont="1" applyFill="1" applyBorder="1"/>
    <xf numFmtId="164" fontId="3" fillId="9" borderId="6" xfId="1" applyFont="1" applyFill="1" applyBorder="1"/>
    <xf numFmtId="0" fontId="4" fillId="7" borderId="9" xfId="0" applyFont="1" applyFill="1" applyBorder="1"/>
    <xf numFmtId="164" fontId="23" fillId="2" borderId="0" xfId="1" applyFont="1" applyFill="1" applyBorder="1" applyAlignment="1">
      <alignment horizontal="center"/>
    </xf>
    <xf numFmtId="164" fontId="9" fillId="2" borderId="0" xfId="1" applyFont="1" applyFill="1" applyBorder="1" applyAlignment="1"/>
    <xf numFmtId="164" fontId="3" fillId="2" borderId="0" xfId="1" applyFont="1" applyFill="1" applyBorder="1" applyAlignment="1"/>
    <xf numFmtId="164" fontId="13" fillId="3" borderId="6" xfId="1" applyFont="1" applyFill="1" applyBorder="1" applyAlignment="1">
      <alignment horizontal="center"/>
    </xf>
    <xf numFmtId="164" fontId="13" fillId="2" borderId="7" xfId="1" applyFont="1" applyFill="1" applyBorder="1" applyAlignment="1"/>
    <xf numFmtId="164" fontId="8" fillId="2" borderId="6" xfId="1" applyFont="1" applyFill="1" applyBorder="1" applyAlignment="1"/>
    <xf numFmtId="164" fontId="13" fillId="6" borderId="7" xfId="1" applyFont="1" applyFill="1" applyBorder="1" applyAlignment="1"/>
    <xf numFmtId="164" fontId="13" fillId="3" borderId="6" xfId="1" applyFont="1" applyFill="1" applyBorder="1" applyAlignment="1">
      <alignment horizontal="left"/>
    </xf>
    <xf numFmtId="164" fontId="2" fillId="13" borderId="6" xfId="1" applyFont="1" applyFill="1" applyBorder="1" applyAlignment="1">
      <alignment horizontal="left"/>
    </xf>
    <xf numFmtId="0" fontId="8" fillId="0" borderId="6" xfId="0" applyFont="1" applyBorder="1"/>
    <xf numFmtId="164" fontId="13" fillId="2" borderId="6" xfId="1" applyFont="1" applyFill="1" applyBorder="1" applyAlignment="1">
      <alignment horizontal="center"/>
    </xf>
    <xf numFmtId="164" fontId="12" fillId="2" borderId="6" xfId="1" applyFont="1" applyFill="1" applyBorder="1" applyAlignment="1"/>
    <xf numFmtId="164" fontId="21" fillId="2" borderId="6" xfId="1" applyFont="1" applyFill="1" applyBorder="1" applyAlignment="1"/>
    <xf numFmtId="164" fontId="4" fillId="11" borderId="6" xfId="1" applyFont="1" applyFill="1" applyBorder="1"/>
    <xf numFmtId="164" fontId="3" fillId="11" borderId="6" xfId="1" applyFont="1" applyFill="1" applyBorder="1"/>
    <xf numFmtId="164" fontId="22" fillId="2" borderId="6" xfId="1" applyFont="1" applyFill="1" applyBorder="1" applyAlignment="1"/>
    <xf numFmtId="0" fontId="4" fillId="0" borderId="6" xfId="0" applyFont="1" applyBorder="1"/>
    <xf numFmtId="0" fontId="11" fillId="0" borderId="6" xfId="0" applyFont="1" applyBorder="1"/>
    <xf numFmtId="164" fontId="2" fillId="5" borderId="6" xfId="1" applyFont="1" applyFill="1" applyBorder="1" applyAlignment="1"/>
    <xf numFmtId="164" fontId="2" fillId="3" borderId="6" xfId="1" applyFont="1" applyFill="1" applyBorder="1" applyAlignment="1"/>
    <xf numFmtId="164" fontId="25" fillId="12" borderId="6" xfId="1" applyFont="1" applyFill="1" applyBorder="1" applyAlignment="1">
      <alignment horizontal="center"/>
    </xf>
    <xf numFmtId="44" fontId="12" fillId="0" borderId="6" xfId="2" applyFont="1" applyBorder="1"/>
    <xf numFmtId="17" fontId="7" fillId="0" borderId="4" xfId="0" applyNumberFormat="1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5" fillId="3" borderId="1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tabSelected="1" topLeftCell="A2" zoomScale="85" zoomScaleNormal="85" zoomScaleSheetLayoutView="85" workbookViewId="0">
      <selection activeCell="O57" sqref="O57"/>
    </sheetView>
  </sheetViews>
  <sheetFormatPr defaultRowHeight="9" x14ac:dyDescent="0.15"/>
  <cols>
    <col min="1" max="1" width="3.140625" style="5" customWidth="1"/>
    <col min="2" max="2" width="30.28515625" style="5" customWidth="1"/>
    <col min="3" max="3" width="11.7109375" style="6" customWidth="1"/>
    <col min="4" max="4" width="10.42578125" style="6" customWidth="1"/>
    <col min="5" max="5" width="8.42578125" style="6" customWidth="1"/>
    <col min="6" max="6" width="11.5703125" style="6" customWidth="1"/>
    <col min="7" max="7" width="10.7109375" style="6" customWidth="1"/>
    <col min="8" max="8" width="8.5703125" style="6" customWidth="1"/>
    <col min="9" max="9" width="10" style="6" customWidth="1"/>
    <col min="10" max="10" width="10.5703125" style="7" customWidth="1"/>
    <col min="11" max="11" width="9.28515625" style="7" customWidth="1"/>
    <col min="12" max="12" width="8.5703125" style="7" customWidth="1"/>
    <col min="13" max="13" width="3.42578125" style="7" customWidth="1"/>
    <col min="14" max="14" width="9.28515625" style="7" customWidth="1"/>
    <col min="15" max="15" width="9.42578125" style="5" customWidth="1"/>
    <col min="16" max="16" width="7.7109375" style="5" customWidth="1"/>
    <col min="17" max="17" width="8.85546875" style="5" customWidth="1"/>
    <col min="18" max="16384" width="9.140625" style="5"/>
  </cols>
  <sheetData>
    <row r="1" spans="1:17" hidden="1" x14ac:dyDescent="0.15">
      <c r="B1" s="10"/>
      <c r="C1" s="11"/>
      <c r="D1" s="11"/>
      <c r="E1" s="11"/>
      <c r="F1" s="11"/>
      <c r="G1" s="11"/>
      <c r="H1" s="11"/>
      <c r="I1" s="11"/>
      <c r="J1" s="12"/>
      <c r="K1" s="12"/>
      <c r="L1" s="12"/>
      <c r="M1" s="12"/>
      <c r="N1" s="12"/>
    </row>
    <row r="2" spans="1:17" ht="12" thickBot="1" x14ac:dyDescent="0.25">
      <c r="B2" s="98" t="s">
        <v>70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100"/>
    </row>
    <row r="3" spans="1:17" ht="13.5" thickTop="1" thickBot="1" x14ac:dyDescent="0.25">
      <c r="B3" s="42" t="s">
        <v>3</v>
      </c>
      <c r="C3" s="41" t="s">
        <v>4</v>
      </c>
      <c r="D3" s="41" t="s">
        <v>0</v>
      </c>
      <c r="E3" s="41" t="s">
        <v>1</v>
      </c>
      <c r="F3" s="41" t="s">
        <v>5</v>
      </c>
      <c r="G3" s="41" t="s">
        <v>12</v>
      </c>
      <c r="H3" s="43" t="s">
        <v>62</v>
      </c>
      <c r="I3" s="41" t="s">
        <v>6</v>
      </c>
      <c r="J3" s="44" t="s">
        <v>13</v>
      </c>
      <c r="K3" s="44" t="s">
        <v>26</v>
      </c>
      <c r="L3" s="94" t="s">
        <v>69</v>
      </c>
      <c r="M3" s="53"/>
      <c r="N3" s="77" t="s">
        <v>27</v>
      </c>
      <c r="O3" s="83"/>
      <c r="P3" s="84"/>
      <c r="Q3" s="74"/>
    </row>
    <row r="4" spans="1:17" ht="12.75" thickTop="1" x14ac:dyDescent="0.2">
      <c r="A4" s="34">
        <v>46</v>
      </c>
      <c r="B4" s="45" t="s">
        <v>8</v>
      </c>
      <c r="C4" s="35">
        <v>8435.02</v>
      </c>
      <c r="D4" s="50">
        <f>IF(C4&lt;1903.98,0,IF(C4&lt;2826.65,((C4*0.075)-142.8),IF(C4&lt;3751.05,((C4*0.15)-354.8),IF(C4&lt;4664.68,((C4*0.225)-636.13),((C4*0.275)-869.36)))))</f>
        <v>1450.2705000000001</v>
      </c>
      <c r="E4" s="36"/>
      <c r="F4" s="36">
        <f>D4+E4</f>
        <v>1450.2705000000001</v>
      </c>
      <c r="G4" s="50">
        <f>C4-F4</f>
        <v>6984.7494999999999</v>
      </c>
      <c r="H4" s="37"/>
      <c r="I4" s="38"/>
      <c r="J4" s="39">
        <f>(G4-H4-I4)</f>
        <v>6984.7494999999999</v>
      </c>
      <c r="K4" s="40"/>
      <c r="L4" s="54"/>
      <c r="M4" s="54"/>
      <c r="N4" s="23">
        <f>(J4-K4-L4-M4)</f>
        <v>6984.7494999999999</v>
      </c>
      <c r="O4" s="91"/>
      <c r="P4" s="22"/>
      <c r="Q4" s="75"/>
    </row>
    <row r="5" spans="1:17" ht="12" x14ac:dyDescent="0.2">
      <c r="A5" s="34">
        <v>47</v>
      </c>
      <c r="B5" s="55" t="s">
        <v>50</v>
      </c>
      <c r="C5" s="35">
        <v>8435.02</v>
      </c>
      <c r="D5" s="50"/>
      <c r="E5" s="22"/>
      <c r="F5" s="36">
        <f t="shared" ref="F5:F55" si="0">D5+E5</f>
        <v>0</v>
      </c>
      <c r="G5" s="50">
        <f t="shared" ref="G5:G55" si="1">C5-F5</f>
        <v>8435.02</v>
      </c>
      <c r="H5" s="37"/>
      <c r="I5" s="30">
        <v>1600.64</v>
      </c>
      <c r="J5" s="39">
        <f t="shared" ref="J5:J55" si="2">(G5-H5-I5)</f>
        <v>6834.38</v>
      </c>
      <c r="K5" s="33">
        <v>1399.89</v>
      </c>
      <c r="L5" s="54"/>
      <c r="M5" s="54"/>
      <c r="N5" s="23">
        <f t="shared" ref="N5:N55" si="3">(J5-K5-L5-M5)</f>
        <v>5434.49</v>
      </c>
      <c r="O5" s="25"/>
      <c r="P5" s="85"/>
      <c r="Q5" s="76"/>
    </row>
    <row r="6" spans="1:17" ht="12" x14ac:dyDescent="0.2">
      <c r="A6" s="34">
        <v>48</v>
      </c>
      <c r="B6" s="46" t="s">
        <v>7</v>
      </c>
      <c r="C6" s="28">
        <v>10120</v>
      </c>
      <c r="D6" s="50"/>
      <c r="E6" s="22"/>
      <c r="F6" s="36">
        <f t="shared" si="0"/>
        <v>0</v>
      </c>
      <c r="G6" s="50">
        <f t="shared" si="1"/>
        <v>10120</v>
      </c>
      <c r="H6" s="37"/>
      <c r="I6" s="30">
        <v>1600.64</v>
      </c>
      <c r="J6" s="39">
        <f t="shared" si="2"/>
        <v>8519.36</v>
      </c>
      <c r="K6" s="33"/>
      <c r="L6" s="54"/>
      <c r="M6" s="54"/>
      <c r="N6" s="23">
        <f t="shared" si="3"/>
        <v>8519.36</v>
      </c>
      <c r="O6" s="25"/>
      <c r="P6" s="85"/>
      <c r="Q6" s="76"/>
    </row>
    <row r="7" spans="1:17" ht="12" x14ac:dyDescent="0.2">
      <c r="A7" s="34">
        <v>49</v>
      </c>
      <c r="B7" s="46" t="s">
        <v>16</v>
      </c>
      <c r="C7" s="28">
        <v>25300</v>
      </c>
      <c r="D7" s="50"/>
      <c r="E7" s="22"/>
      <c r="F7" s="36">
        <f t="shared" si="0"/>
        <v>0</v>
      </c>
      <c r="G7" s="50">
        <f t="shared" si="1"/>
        <v>25300</v>
      </c>
      <c r="H7" s="37"/>
      <c r="I7" s="30">
        <v>1600.64</v>
      </c>
      <c r="J7" s="39">
        <f t="shared" si="2"/>
        <v>23699.360000000001</v>
      </c>
      <c r="K7" s="33"/>
      <c r="L7" s="54"/>
      <c r="M7" s="54"/>
      <c r="N7" s="23">
        <f t="shared" si="3"/>
        <v>23699.360000000001</v>
      </c>
      <c r="O7" s="25"/>
      <c r="P7" s="85"/>
      <c r="Q7" s="76"/>
    </row>
    <row r="8" spans="1:17" ht="12" x14ac:dyDescent="0.2">
      <c r="A8" s="34">
        <v>50</v>
      </c>
      <c r="B8" s="46" t="s">
        <v>44</v>
      </c>
      <c r="C8" s="28">
        <v>25300</v>
      </c>
      <c r="D8" s="50"/>
      <c r="E8" s="25">
        <v>8222.5</v>
      </c>
      <c r="F8" s="36">
        <f t="shared" si="0"/>
        <v>8222.5</v>
      </c>
      <c r="G8" s="50">
        <f t="shared" si="1"/>
        <v>17077.5</v>
      </c>
      <c r="H8" s="37"/>
      <c r="I8" s="30">
        <v>5957.52</v>
      </c>
      <c r="J8" s="39">
        <f t="shared" si="2"/>
        <v>11119.98</v>
      </c>
      <c r="K8" s="33"/>
      <c r="L8" s="54"/>
      <c r="M8" s="54"/>
      <c r="N8" s="23">
        <f t="shared" si="3"/>
        <v>11119.98</v>
      </c>
      <c r="O8" s="25"/>
      <c r="P8" s="85"/>
      <c r="Q8" s="76"/>
    </row>
    <row r="9" spans="1:17" ht="12" x14ac:dyDescent="0.2">
      <c r="A9" s="34">
        <v>51</v>
      </c>
      <c r="B9" s="46" t="s">
        <v>24</v>
      </c>
      <c r="C9" s="28">
        <v>25300</v>
      </c>
      <c r="D9" s="36">
        <f>IF(C9&lt;1903.98,0,IF(C9&lt;2826.65,((C9*0.075)-142.8),IF(C9&lt;3751.05,((C9*0.15)-354.8),IF(C9&lt;4664.68,((C9*0.225)-636.13),((C9*0.275)-869.36)))))</f>
        <v>6088.1400000000012</v>
      </c>
      <c r="E9" s="22"/>
      <c r="F9" s="36">
        <f t="shared" si="0"/>
        <v>6088.1400000000012</v>
      </c>
      <c r="G9" s="50">
        <f t="shared" si="1"/>
        <v>19211.86</v>
      </c>
      <c r="H9" s="37"/>
      <c r="I9" s="30"/>
      <c r="J9" s="49">
        <f t="shared" si="2"/>
        <v>19211.86</v>
      </c>
      <c r="K9" s="33"/>
      <c r="L9" s="31">
        <v>5724.22</v>
      </c>
      <c r="M9" s="54"/>
      <c r="N9" s="23">
        <f t="shared" si="3"/>
        <v>13487.64</v>
      </c>
      <c r="O9" s="25"/>
      <c r="P9" s="85"/>
      <c r="Q9" s="76"/>
    </row>
    <row r="10" spans="1:17" ht="12" x14ac:dyDescent="0.2">
      <c r="A10" s="34">
        <v>52</v>
      </c>
      <c r="B10" s="46" t="s">
        <v>28</v>
      </c>
      <c r="C10" s="28">
        <v>25300</v>
      </c>
      <c r="D10" s="36">
        <v>5563.17</v>
      </c>
      <c r="E10" s="22"/>
      <c r="F10" s="36">
        <f t="shared" si="0"/>
        <v>5563.17</v>
      </c>
      <c r="G10" s="50">
        <f t="shared" si="1"/>
        <v>19736.830000000002</v>
      </c>
      <c r="H10" s="37"/>
      <c r="I10" s="30">
        <v>3201.28</v>
      </c>
      <c r="J10" s="39">
        <f t="shared" si="2"/>
        <v>16535.550000000003</v>
      </c>
      <c r="K10" s="59"/>
      <c r="L10" s="31">
        <v>2638.75</v>
      </c>
      <c r="M10" s="54"/>
      <c r="N10" s="23">
        <f t="shared" si="3"/>
        <v>13896.800000000003</v>
      </c>
      <c r="O10" s="25"/>
      <c r="P10" s="85"/>
      <c r="Q10" s="76"/>
    </row>
    <row r="11" spans="1:17" ht="12" x14ac:dyDescent="0.2">
      <c r="A11" s="34">
        <v>53</v>
      </c>
      <c r="B11" s="46" t="s">
        <v>17</v>
      </c>
      <c r="C11" s="28">
        <v>8435.02</v>
      </c>
      <c r="D11" s="50">
        <f>IF(C11&lt;1903.98,0,IF(C11&lt;2826.65,((C11*0.075)-142.8),IF(C11&lt;3751.05,((C11*0.15)-354.8),IF(C11&lt;4664.68,((C11*0.225)-636.13),((C11*0.275)-869.36)))))</f>
        <v>1450.2705000000001</v>
      </c>
      <c r="E11" s="22"/>
      <c r="F11" s="36">
        <f t="shared" si="0"/>
        <v>1450.2705000000001</v>
      </c>
      <c r="G11" s="50">
        <f t="shared" si="1"/>
        <v>6984.7494999999999</v>
      </c>
      <c r="H11" s="37"/>
      <c r="I11" s="30"/>
      <c r="J11" s="39">
        <f t="shared" si="2"/>
        <v>6984.7494999999999</v>
      </c>
      <c r="K11" s="33"/>
      <c r="L11" s="54"/>
      <c r="M11" s="54"/>
      <c r="N11" s="23">
        <f t="shared" si="3"/>
        <v>6984.7494999999999</v>
      </c>
      <c r="O11" s="25"/>
      <c r="P11" s="85"/>
      <c r="Q11" s="76"/>
    </row>
    <row r="12" spans="1:17" ht="12" x14ac:dyDescent="0.2">
      <c r="A12" s="34">
        <v>54</v>
      </c>
      <c r="B12" s="46" t="s">
        <v>37</v>
      </c>
      <c r="C12" s="28">
        <v>10120</v>
      </c>
      <c r="D12" s="36">
        <v>1390.04</v>
      </c>
      <c r="E12" s="22"/>
      <c r="F12" s="36">
        <f t="shared" si="0"/>
        <v>1390.04</v>
      </c>
      <c r="G12" s="50">
        <f t="shared" si="1"/>
        <v>8729.9599999999991</v>
      </c>
      <c r="H12" s="37"/>
      <c r="I12" s="30"/>
      <c r="J12" s="39">
        <f t="shared" si="2"/>
        <v>8729.9599999999991</v>
      </c>
      <c r="K12" s="33"/>
      <c r="L12" s="54"/>
      <c r="M12" s="54"/>
      <c r="N12" s="23">
        <f t="shared" si="3"/>
        <v>8729.9599999999991</v>
      </c>
      <c r="O12" s="25"/>
      <c r="P12" s="22"/>
      <c r="Q12" s="75"/>
    </row>
    <row r="13" spans="1:17" ht="12" x14ac:dyDescent="0.2">
      <c r="A13" s="34">
        <v>55</v>
      </c>
      <c r="B13" s="65" t="s">
        <v>63</v>
      </c>
      <c r="C13" s="28">
        <v>10120</v>
      </c>
      <c r="D13" s="36">
        <v>1390.04</v>
      </c>
      <c r="E13" s="22"/>
      <c r="F13" s="36">
        <f t="shared" si="0"/>
        <v>1390.04</v>
      </c>
      <c r="G13" s="50">
        <f t="shared" si="1"/>
        <v>8729.9599999999991</v>
      </c>
      <c r="H13" s="37"/>
      <c r="I13" s="30"/>
      <c r="J13" s="39">
        <f t="shared" si="2"/>
        <v>8729.9599999999991</v>
      </c>
      <c r="K13" s="33"/>
      <c r="L13" s="54"/>
      <c r="M13" s="54"/>
      <c r="N13" s="23">
        <f t="shared" si="3"/>
        <v>8729.9599999999991</v>
      </c>
      <c r="O13" s="25"/>
      <c r="P13" s="22"/>
      <c r="Q13" s="75"/>
    </row>
    <row r="14" spans="1:17" ht="12" x14ac:dyDescent="0.2">
      <c r="A14" s="34">
        <v>56</v>
      </c>
      <c r="B14" s="46" t="s">
        <v>19</v>
      </c>
      <c r="C14" s="28">
        <v>8435.02</v>
      </c>
      <c r="D14" s="50">
        <f>IF(C14&lt;1903.98,0,IF(C14&lt;2826.65,((C14*0.075)-142.8),IF(C14&lt;3751.05,((C14*0.15)-354.8),IF(C14&lt;4664.68,((C14*0.225)-636.13),((C14*0.275)-869.36)))))</f>
        <v>1450.2705000000001</v>
      </c>
      <c r="E14" s="22"/>
      <c r="F14" s="36">
        <f t="shared" si="0"/>
        <v>1450.2705000000001</v>
      </c>
      <c r="G14" s="50">
        <f t="shared" si="1"/>
        <v>6984.7494999999999</v>
      </c>
      <c r="H14" s="37"/>
      <c r="I14" s="30"/>
      <c r="J14" s="39">
        <f t="shared" si="2"/>
        <v>6984.7494999999999</v>
      </c>
      <c r="K14" s="33">
        <v>2145.5100000000002</v>
      </c>
      <c r="L14" s="30"/>
      <c r="M14" s="54"/>
      <c r="N14" s="23">
        <f t="shared" si="3"/>
        <v>4839.2394999999997</v>
      </c>
      <c r="O14" s="25"/>
      <c r="P14" s="22"/>
      <c r="Q14" s="75"/>
    </row>
    <row r="15" spans="1:17" ht="12" x14ac:dyDescent="0.2">
      <c r="A15" s="34">
        <v>57</v>
      </c>
      <c r="B15" s="46" t="s">
        <v>48</v>
      </c>
      <c r="C15" s="28">
        <v>25300</v>
      </c>
      <c r="D15" s="50">
        <f>IF(C15&lt;1903.98,0,IF(C15&lt;2826.65,((C15*0.075)-142.8),IF(C15&lt;3751.05,((C15*0.15)-354.8),IF(C15&lt;4664.68,((C15*0.225)-636.13),((C15*0.275)-869.36)))))</f>
        <v>6088.1400000000012</v>
      </c>
      <c r="E15" s="22"/>
      <c r="F15" s="36">
        <f t="shared" si="0"/>
        <v>6088.1400000000012</v>
      </c>
      <c r="G15" s="50">
        <f t="shared" si="1"/>
        <v>19211.86</v>
      </c>
      <c r="H15" s="37"/>
      <c r="I15" s="30">
        <v>4567.45</v>
      </c>
      <c r="J15" s="39">
        <f t="shared" si="2"/>
        <v>14644.41</v>
      </c>
      <c r="K15" s="33"/>
      <c r="L15" s="54"/>
      <c r="M15" s="54"/>
      <c r="N15" s="23">
        <f t="shared" si="3"/>
        <v>14644.41</v>
      </c>
      <c r="O15" s="25"/>
      <c r="P15" s="85"/>
      <c r="Q15" s="76"/>
    </row>
    <row r="16" spans="1:17" ht="12" x14ac:dyDescent="0.2">
      <c r="A16" s="34">
        <v>58</v>
      </c>
      <c r="B16" s="47" t="s">
        <v>57</v>
      </c>
      <c r="C16" s="28">
        <v>10120</v>
      </c>
      <c r="D16" s="50"/>
      <c r="E16" s="22"/>
      <c r="F16" s="36">
        <f t="shared" si="0"/>
        <v>0</v>
      </c>
      <c r="G16" s="50">
        <f t="shared" si="1"/>
        <v>10120</v>
      </c>
      <c r="H16" s="37"/>
      <c r="I16" s="30"/>
      <c r="J16" s="39">
        <f t="shared" si="2"/>
        <v>10120</v>
      </c>
      <c r="K16" s="33"/>
      <c r="L16" s="54"/>
      <c r="M16" s="54"/>
      <c r="N16" s="23">
        <f t="shared" si="3"/>
        <v>10120</v>
      </c>
      <c r="O16" s="25"/>
      <c r="P16" s="85"/>
      <c r="Q16" s="76"/>
    </row>
    <row r="17" spans="1:17" ht="12" x14ac:dyDescent="0.2">
      <c r="A17" s="34">
        <v>59</v>
      </c>
      <c r="B17" s="46" t="s">
        <v>31</v>
      </c>
      <c r="C17" s="28">
        <v>4048</v>
      </c>
      <c r="D17" s="50">
        <f>IF(C17&lt;1903.98,0,IF(C17&lt;2826.65,((C17*0.075)-142.8),IF(C17&lt;3751.05,((C17*0.15)-354.8),IF(C17&lt;4664.68,((C17*0.225)-636.13),((C17*0.275)-869.36)))))</f>
        <v>274.67000000000007</v>
      </c>
      <c r="E17" s="22"/>
      <c r="F17" s="36">
        <f t="shared" si="0"/>
        <v>274.67000000000007</v>
      </c>
      <c r="G17" s="50">
        <f t="shared" si="1"/>
        <v>3773.33</v>
      </c>
      <c r="H17" s="37"/>
      <c r="I17" s="30"/>
      <c r="J17" s="39">
        <f t="shared" si="2"/>
        <v>3773.33</v>
      </c>
      <c r="K17" s="33"/>
      <c r="L17" s="54"/>
      <c r="M17" s="54"/>
      <c r="N17" s="23">
        <f t="shared" si="3"/>
        <v>3773.33</v>
      </c>
      <c r="O17" s="25"/>
      <c r="P17" s="85"/>
      <c r="Q17" s="76"/>
    </row>
    <row r="18" spans="1:17" ht="12" x14ac:dyDescent="0.2">
      <c r="A18" s="34">
        <v>60</v>
      </c>
      <c r="B18" s="46" t="s">
        <v>32</v>
      </c>
      <c r="C18" s="28">
        <v>20240</v>
      </c>
      <c r="D18" s="50">
        <f>IF(C18&lt;1903.98,0,IF(C18&lt;2826.65,((C18*0.075)-142.8),IF(C18&lt;3751.05,((C18*0.15)-354.8),IF(C18&lt;4664.68,((C18*0.225)-636.13),((C18*0.275)-869.36)))))</f>
        <v>4696.6400000000003</v>
      </c>
      <c r="E18" s="22"/>
      <c r="F18" s="36">
        <f t="shared" si="0"/>
        <v>4696.6400000000003</v>
      </c>
      <c r="G18" s="50">
        <f t="shared" si="1"/>
        <v>15543.36</v>
      </c>
      <c r="H18" s="37"/>
      <c r="I18" s="30"/>
      <c r="J18" s="39">
        <f t="shared" si="2"/>
        <v>15543.36</v>
      </c>
      <c r="K18" s="33">
        <v>2968.82</v>
      </c>
      <c r="L18" s="54"/>
      <c r="M18" s="54"/>
      <c r="N18" s="23">
        <f t="shared" si="3"/>
        <v>12574.54</v>
      </c>
      <c r="O18" s="25"/>
      <c r="P18" s="85"/>
      <c r="Q18" s="76"/>
    </row>
    <row r="19" spans="1:17" ht="12" x14ac:dyDescent="0.2">
      <c r="A19" s="34">
        <v>61</v>
      </c>
      <c r="B19" s="46" t="s">
        <v>29</v>
      </c>
      <c r="C19" s="28">
        <v>12650</v>
      </c>
      <c r="D19" s="36"/>
      <c r="E19" s="22"/>
      <c r="F19" s="36">
        <f t="shared" si="0"/>
        <v>0</v>
      </c>
      <c r="G19" s="50">
        <f t="shared" si="1"/>
        <v>12650</v>
      </c>
      <c r="H19" s="37"/>
      <c r="I19" s="30">
        <v>3201.28</v>
      </c>
      <c r="J19" s="39">
        <f t="shared" si="2"/>
        <v>9448.7199999999993</v>
      </c>
      <c r="K19" s="33"/>
      <c r="L19" s="54"/>
      <c r="M19" s="54"/>
      <c r="N19" s="23">
        <f t="shared" si="3"/>
        <v>9448.7199999999993</v>
      </c>
      <c r="O19" s="25"/>
      <c r="P19" s="85"/>
      <c r="Q19" s="76"/>
    </row>
    <row r="20" spans="1:17" ht="12" x14ac:dyDescent="0.2">
      <c r="A20" s="34">
        <v>62</v>
      </c>
      <c r="B20" s="48" t="s">
        <v>61</v>
      </c>
      <c r="C20" s="29">
        <v>19922.240000000002</v>
      </c>
      <c r="D20" s="50">
        <v>4085.66</v>
      </c>
      <c r="E20" s="26"/>
      <c r="F20" s="36">
        <f t="shared" si="0"/>
        <v>4085.66</v>
      </c>
      <c r="G20" s="50">
        <f t="shared" si="1"/>
        <v>15836.580000000002</v>
      </c>
      <c r="H20" s="37"/>
      <c r="I20" s="64">
        <v>1600.64</v>
      </c>
      <c r="J20" s="39">
        <f t="shared" si="2"/>
        <v>14235.940000000002</v>
      </c>
      <c r="K20" s="33"/>
      <c r="L20" s="54"/>
      <c r="M20" s="54"/>
      <c r="N20" s="23">
        <f t="shared" si="3"/>
        <v>14235.940000000002</v>
      </c>
      <c r="O20" s="25">
        <v>16.22</v>
      </c>
      <c r="P20" s="85">
        <f>(N20-O20)</f>
        <v>14219.720000000003</v>
      </c>
      <c r="Q20" s="76"/>
    </row>
    <row r="21" spans="1:17" ht="12" x14ac:dyDescent="0.2">
      <c r="A21" s="34">
        <v>63</v>
      </c>
      <c r="B21" s="46" t="s">
        <v>38</v>
      </c>
      <c r="C21" s="28">
        <v>17710</v>
      </c>
      <c r="D21" s="36">
        <v>3477.29</v>
      </c>
      <c r="E21" s="22"/>
      <c r="F21" s="36">
        <f t="shared" si="0"/>
        <v>3477.29</v>
      </c>
      <c r="G21" s="50">
        <f t="shared" si="1"/>
        <v>14232.71</v>
      </c>
      <c r="H21" s="37"/>
      <c r="I21" s="30">
        <v>4400.7</v>
      </c>
      <c r="J21" s="39">
        <f t="shared" si="2"/>
        <v>9832.0099999999984</v>
      </c>
      <c r="K21" s="33"/>
      <c r="L21" s="54"/>
      <c r="M21" s="54"/>
      <c r="N21" s="23">
        <f t="shared" si="3"/>
        <v>9832.0099999999984</v>
      </c>
      <c r="O21" s="86"/>
      <c r="P21" s="86"/>
      <c r="Q21" s="76"/>
    </row>
    <row r="22" spans="1:17" ht="12" x14ac:dyDescent="0.2">
      <c r="A22" s="34">
        <v>64</v>
      </c>
      <c r="B22" s="46" t="s">
        <v>46</v>
      </c>
      <c r="C22" s="28">
        <v>2818.42</v>
      </c>
      <c r="D22" s="50">
        <f>IF(C22&lt;1903.98,0,IF(C22&lt;2826.65,((C22*0.075)-142.8),IF(C22&lt;3751.05,((C22*0.15)-354.8),IF(C22&lt;4664.68,((C22*0.225)-636.13),((C22*0.275)-869.36)))))</f>
        <v>68.581499999999977</v>
      </c>
      <c r="E22" s="22"/>
      <c r="F22" s="36">
        <f t="shared" si="0"/>
        <v>68.581499999999977</v>
      </c>
      <c r="G22" s="50">
        <f t="shared" si="1"/>
        <v>2749.8385000000003</v>
      </c>
      <c r="H22" s="37"/>
      <c r="I22" s="30"/>
      <c r="J22" s="39">
        <f t="shared" si="2"/>
        <v>2749.8385000000003</v>
      </c>
      <c r="K22" s="33"/>
      <c r="L22" s="54"/>
      <c r="M22" s="54"/>
      <c r="N22" s="23">
        <f t="shared" si="3"/>
        <v>2749.8385000000003</v>
      </c>
      <c r="O22" s="25"/>
      <c r="P22" s="85"/>
      <c r="Q22" s="76"/>
    </row>
    <row r="23" spans="1:17" ht="12" x14ac:dyDescent="0.2">
      <c r="A23" s="34">
        <v>65</v>
      </c>
      <c r="B23" s="47" t="s">
        <v>56</v>
      </c>
      <c r="C23" s="28">
        <v>6746</v>
      </c>
      <c r="D23" s="36">
        <v>462.19</v>
      </c>
      <c r="E23" s="22"/>
      <c r="F23" s="36">
        <f t="shared" si="0"/>
        <v>462.19</v>
      </c>
      <c r="G23" s="50">
        <f t="shared" si="1"/>
        <v>6283.81</v>
      </c>
      <c r="H23" s="37"/>
      <c r="I23" s="30"/>
      <c r="J23" s="39">
        <f t="shared" si="2"/>
        <v>6283.81</v>
      </c>
      <c r="K23" s="33"/>
      <c r="L23" s="54"/>
      <c r="M23" s="54"/>
      <c r="N23" s="23">
        <f t="shared" si="3"/>
        <v>6283.81</v>
      </c>
      <c r="O23" s="25"/>
      <c r="P23" s="85"/>
      <c r="Q23" s="76"/>
    </row>
    <row r="24" spans="1:17" ht="12" x14ac:dyDescent="0.2">
      <c r="A24" s="34">
        <v>66</v>
      </c>
      <c r="B24" s="46" t="s">
        <v>22</v>
      </c>
      <c r="C24" s="28">
        <v>10120</v>
      </c>
      <c r="D24" s="36">
        <v>1390.04</v>
      </c>
      <c r="E24" s="22"/>
      <c r="F24" s="36">
        <f t="shared" si="0"/>
        <v>1390.04</v>
      </c>
      <c r="G24" s="50">
        <f t="shared" si="1"/>
        <v>8729.9599999999991</v>
      </c>
      <c r="H24" s="37"/>
      <c r="I24" s="30"/>
      <c r="J24" s="39">
        <f t="shared" si="2"/>
        <v>8729.9599999999991</v>
      </c>
      <c r="K24" s="33"/>
      <c r="L24" s="54"/>
      <c r="M24" s="54"/>
      <c r="N24" s="23">
        <f t="shared" si="3"/>
        <v>8729.9599999999991</v>
      </c>
      <c r="O24" s="25"/>
      <c r="P24" s="85"/>
      <c r="Q24" s="76"/>
    </row>
    <row r="25" spans="1:17" ht="12" x14ac:dyDescent="0.2">
      <c r="A25" s="34">
        <v>67</v>
      </c>
      <c r="B25" s="67" t="s">
        <v>66</v>
      </c>
      <c r="C25" s="68">
        <v>10120</v>
      </c>
      <c r="D25" s="50">
        <v>1390.04</v>
      </c>
      <c r="E25" s="69"/>
      <c r="F25" s="36">
        <f t="shared" si="0"/>
        <v>1390.04</v>
      </c>
      <c r="G25" s="50">
        <f t="shared" si="1"/>
        <v>8729.9599999999991</v>
      </c>
      <c r="H25" s="70"/>
      <c r="I25" s="71"/>
      <c r="J25" s="39">
        <f t="shared" si="2"/>
        <v>8729.9599999999991</v>
      </c>
      <c r="K25" s="69"/>
      <c r="L25" s="72"/>
      <c r="M25" s="68"/>
      <c r="N25" s="23">
        <f t="shared" si="3"/>
        <v>8729.9599999999991</v>
      </c>
      <c r="O25" s="87"/>
      <c r="P25" s="88"/>
      <c r="Q25" s="76"/>
    </row>
    <row r="26" spans="1:17" ht="12" x14ac:dyDescent="0.2">
      <c r="A26" s="34">
        <v>68</v>
      </c>
      <c r="B26" s="65" t="s">
        <v>65</v>
      </c>
      <c r="C26" s="28">
        <v>8096</v>
      </c>
      <c r="D26" s="36">
        <v>833.45</v>
      </c>
      <c r="E26" s="25"/>
      <c r="F26" s="36">
        <f t="shared" ref="F26" si="4">D26+E26</f>
        <v>833.45</v>
      </c>
      <c r="G26" s="50">
        <f t="shared" ref="G26" si="5">C26-F26</f>
        <v>7262.55</v>
      </c>
      <c r="H26" s="37"/>
      <c r="I26" s="30"/>
      <c r="J26" s="39">
        <f t="shared" ref="J26" si="6">(G26-H26-I26)</f>
        <v>7262.55</v>
      </c>
      <c r="K26" s="33"/>
      <c r="L26" s="54"/>
      <c r="M26" s="54"/>
      <c r="N26" s="23">
        <f t="shared" ref="N26" si="7">(J26-K26-L26-M26)</f>
        <v>7262.55</v>
      </c>
      <c r="O26" s="87"/>
      <c r="P26" s="88"/>
      <c r="Q26" s="76"/>
    </row>
    <row r="27" spans="1:17" ht="11.25" customHeight="1" x14ac:dyDescent="0.2">
      <c r="A27" s="34">
        <v>69</v>
      </c>
      <c r="B27" s="46" t="s">
        <v>39</v>
      </c>
      <c r="C27" s="28">
        <v>21927.51</v>
      </c>
      <c r="D27" s="36">
        <v>4637.1099999999997</v>
      </c>
      <c r="E27" s="25">
        <v>3458.08</v>
      </c>
      <c r="F27" s="36">
        <f t="shared" si="0"/>
        <v>8095.19</v>
      </c>
      <c r="G27" s="50">
        <f t="shared" si="1"/>
        <v>13832.32</v>
      </c>
      <c r="H27" s="37"/>
      <c r="I27" s="30">
        <v>4111.43</v>
      </c>
      <c r="J27" s="39">
        <f t="shared" si="2"/>
        <v>9720.89</v>
      </c>
      <c r="K27" s="33"/>
      <c r="L27" s="30">
        <v>2813.74</v>
      </c>
      <c r="M27" s="54"/>
      <c r="N27" s="23">
        <f t="shared" si="3"/>
        <v>6907.15</v>
      </c>
      <c r="O27" s="25"/>
      <c r="P27" s="85"/>
      <c r="Q27" s="76"/>
    </row>
    <row r="28" spans="1:17" ht="12" customHeight="1" x14ac:dyDescent="0.2">
      <c r="A28" s="34">
        <v>70</v>
      </c>
      <c r="B28" s="48" t="s">
        <v>51</v>
      </c>
      <c r="C28" s="57">
        <v>3426.63</v>
      </c>
      <c r="D28" s="36">
        <f>IF(C28&lt;1903.98,0,IF(C28&lt;2826.65,((C28*0.075)-142.8),IF(C28&lt;3751.05,((C28*0.15)-354.8),IF(C28&lt;4664.68,((C28*0.225)-636.13),((C28*0.275)-869.36)))))</f>
        <v>159.19450000000001</v>
      </c>
      <c r="E28" s="26"/>
      <c r="F28" s="36">
        <f t="shared" si="0"/>
        <v>159.19450000000001</v>
      </c>
      <c r="G28" s="50">
        <f t="shared" si="1"/>
        <v>3267.4355</v>
      </c>
      <c r="H28" s="37"/>
      <c r="I28" s="30"/>
      <c r="J28" s="39">
        <f t="shared" si="2"/>
        <v>3267.4355</v>
      </c>
      <c r="K28" s="33"/>
      <c r="L28" s="30">
        <v>878.85</v>
      </c>
      <c r="M28" s="54"/>
      <c r="N28" s="23">
        <f t="shared" si="3"/>
        <v>2388.5855000000001</v>
      </c>
      <c r="O28" s="25"/>
      <c r="P28" s="85"/>
      <c r="Q28" s="76"/>
    </row>
    <row r="29" spans="1:17" ht="12" x14ac:dyDescent="0.2">
      <c r="A29" s="34">
        <v>71</v>
      </c>
      <c r="B29" s="46" t="s">
        <v>34</v>
      </c>
      <c r="C29" s="29">
        <v>14740.8</v>
      </c>
      <c r="D29" s="36">
        <v>2660.76</v>
      </c>
      <c r="E29" s="26"/>
      <c r="F29" s="36">
        <f t="shared" si="0"/>
        <v>2660.76</v>
      </c>
      <c r="G29" s="50">
        <f t="shared" si="1"/>
        <v>12080.039999999999</v>
      </c>
      <c r="H29" s="37"/>
      <c r="I29" s="30"/>
      <c r="J29" s="39">
        <f t="shared" si="2"/>
        <v>12080.039999999999</v>
      </c>
      <c r="K29" s="33"/>
      <c r="L29" s="54"/>
      <c r="M29" s="54"/>
      <c r="N29" s="23">
        <f t="shared" si="3"/>
        <v>12080.039999999999</v>
      </c>
      <c r="O29" s="25"/>
      <c r="P29" s="85"/>
      <c r="Q29" s="76"/>
    </row>
    <row r="30" spans="1:17" ht="12" x14ac:dyDescent="0.2">
      <c r="A30" s="34">
        <v>72</v>
      </c>
      <c r="B30" s="46" t="s">
        <v>40</v>
      </c>
      <c r="C30" s="28">
        <v>16192</v>
      </c>
      <c r="D30" s="36"/>
      <c r="E30" s="22"/>
      <c r="F30" s="36"/>
      <c r="G30" s="50">
        <f t="shared" si="1"/>
        <v>16192</v>
      </c>
      <c r="H30" s="37"/>
      <c r="I30" s="30"/>
      <c r="J30" s="39">
        <f t="shared" si="2"/>
        <v>16192</v>
      </c>
      <c r="K30" s="33"/>
      <c r="L30" s="54"/>
      <c r="M30" s="54"/>
      <c r="N30" s="23">
        <f t="shared" si="3"/>
        <v>16192</v>
      </c>
      <c r="O30" s="25"/>
      <c r="P30" s="85"/>
      <c r="Q30" s="76"/>
    </row>
    <row r="31" spans="1:17" ht="12" x14ac:dyDescent="0.2">
      <c r="A31" s="34">
        <v>73</v>
      </c>
      <c r="B31" s="66" t="s">
        <v>64</v>
      </c>
      <c r="C31" s="28">
        <v>10120</v>
      </c>
      <c r="D31" s="36">
        <v>1390.04</v>
      </c>
      <c r="E31" s="22"/>
      <c r="F31" s="36">
        <f t="shared" si="0"/>
        <v>1390.04</v>
      </c>
      <c r="G31" s="50">
        <f t="shared" si="1"/>
        <v>8729.9599999999991</v>
      </c>
      <c r="H31" s="37"/>
      <c r="I31" s="30"/>
      <c r="J31" s="39">
        <f t="shared" si="2"/>
        <v>8729.9599999999991</v>
      </c>
      <c r="K31" s="33"/>
      <c r="L31" s="54"/>
      <c r="M31" s="54"/>
      <c r="N31" s="23">
        <f t="shared" si="3"/>
        <v>8729.9599999999991</v>
      </c>
      <c r="O31" s="25"/>
      <c r="P31" s="85"/>
      <c r="Q31" s="76"/>
    </row>
    <row r="32" spans="1:17" ht="12" x14ac:dyDescent="0.2">
      <c r="A32" s="34">
        <v>74</v>
      </c>
      <c r="B32" s="46" t="s">
        <v>20</v>
      </c>
      <c r="C32" s="28">
        <v>25300</v>
      </c>
      <c r="D32" s="36"/>
      <c r="E32" s="22"/>
      <c r="F32" s="36"/>
      <c r="G32" s="50">
        <f t="shared" si="1"/>
        <v>25300</v>
      </c>
      <c r="H32" s="37"/>
      <c r="I32" s="30">
        <v>11442.97</v>
      </c>
      <c r="J32" s="39">
        <f t="shared" si="2"/>
        <v>13857.03</v>
      </c>
      <c r="K32" s="33"/>
      <c r="L32" s="54"/>
      <c r="M32" s="54"/>
      <c r="N32" s="23">
        <f t="shared" si="3"/>
        <v>13857.03</v>
      </c>
      <c r="O32" s="85"/>
      <c r="P32" s="85"/>
      <c r="Q32" s="76"/>
    </row>
    <row r="33" spans="1:17" ht="12" x14ac:dyDescent="0.2">
      <c r="A33" s="34">
        <v>75</v>
      </c>
      <c r="B33" s="46" t="s">
        <v>18</v>
      </c>
      <c r="C33" s="28">
        <v>23189.98</v>
      </c>
      <c r="D33" s="36"/>
      <c r="E33" s="22"/>
      <c r="F33" s="36"/>
      <c r="G33" s="50">
        <f t="shared" si="1"/>
        <v>23189.98</v>
      </c>
      <c r="H33" s="37"/>
      <c r="I33" s="30">
        <v>7421.42</v>
      </c>
      <c r="J33" s="49">
        <f t="shared" si="2"/>
        <v>15768.56</v>
      </c>
      <c r="K33" s="33"/>
      <c r="L33" s="54"/>
      <c r="M33" s="54"/>
      <c r="N33" s="23">
        <f t="shared" si="3"/>
        <v>15768.56</v>
      </c>
      <c r="O33" s="85"/>
      <c r="P33" s="85"/>
      <c r="Q33" s="76"/>
    </row>
    <row r="34" spans="1:17" ht="12" x14ac:dyDescent="0.2">
      <c r="A34" s="34">
        <v>76</v>
      </c>
      <c r="B34" s="46" t="s">
        <v>49</v>
      </c>
      <c r="C34" s="28">
        <v>4217.51</v>
      </c>
      <c r="D34" s="36">
        <v>30.71</v>
      </c>
      <c r="E34" s="22"/>
      <c r="F34" s="36">
        <f t="shared" si="0"/>
        <v>30.71</v>
      </c>
      <c r="G34" s="50">
        <f t="shared" si="1"/>
        <v>4186.8</v>
      </c>
      <c r="H34" s="37"/>
      <c r="I34" s="30"/>
      <c r="J34" s="39">
        <f t="shared" si="2"/>
        <v>4186.8</v>
      </c>
      <c r="K34" s="33">
        <v>1156.3</v>
      </c>
      <c r="L34" s="54"/>
      <c r="M34" s="54"/>
      <c r="N34" s="23">
        <f t="shared" si="3"/>
        <v>3030.5</v>
      </c>
      <c r="O34" s="25"/>
      <c r="P34" s="85"/>
      <c r="Q34" s="76"/>
    </row>
    <row r="35" spans="1:17" ht="12" x14ac:dyDescent="0.2">
      <c r="A35" s="34">
        <v>77</v>
      </c>
      <c r="B35" s="46" t="s">
        <v>35</v>
      </c>
      <c r="C35" s="58">
        <v>5060</v>
      </c>
      <c r="D35" s="36">
        <v>118.6</v>
      </c>
      <c r="E35" s="22"/>
      <c r="F35" s="36">
        <f t="shared" si="0"/>
        <v>118.6</v>
      </c>
      <c r="G35" s="50">
        <f t="shared" si="1"/>
        <v>4941.3999999999996</v>
      </c>
      <c r="H35" s="37"/>
      <c r="I35" s="30"/>
      <c r="J35" s="39">
        <f t="shared" si="2"/>
        <v>4941.3999999999996</v>
      </c>
      <c r="K35" s="33"/>
      <c r="L35" s="54"/>
      <c r="M35" s="54"/>
      <c r="N35" s="23">
        <f t="shared" si="3"/>
        <v>4941.3999999999996</v>
      </c>
      <c r="O35" s="25"/>
      <c r="P35" s="85"/>
      <c r="Q35" s="76"/>
    </row>
    <row r="36" spans="1:17" ht="12" x14ac:dyDescent="0.2">
      <c r="A36" s="34">
        <v>78</v>
      </c>
      <c r="B36" s="73" t="s">
        <v>67</v>
      </c>
      <c r="C36" s="68">
        <v>25300</v>
      </c>
      <c r="D36" s="50">
        <f>IF(C36&lt;1903.98,0,IF(C36&lt;2826.65,((C36*0.075)-142.8),IF(C36&lt;3751.05,((C36*0.15)-354.8),IF(C36&lt;4664.68,((C36*0.225)-636.13),((C36*0.275)-869.36)))))</f>
        <v>6088.1400000000012</v>
      </c>
      <c r="E36" s="69"/>
      <c r="F36" s="36">
        <f t="shared" si="0"/>
        <v>6088.1400000000012</v>
      </c>
      <c r="G36" s="50">
        <f t="shared" si="1"/>
        <v>19211.86</v>
      </c>
      <c r="H36" s="70"/>
      <c r="I36" s="71"/>
      <c r="J36" s="39">
        <f t="shared" si="2"/>
        <v>19211.86</v>
      </c>
      <c r="K36" s="69"/>
      <c r="L36" s="68">
        <v>2828.06</v>
      </c>
      <c r="M36" s="72"/>
      <c r="N36" s="23">
        <f t="shared" si="3"/>
        <v>16383.800000000001</v>
      </c>
      <c r="O36" s="87"/>
      <c r="P36" s="88"/>
      <c r="Q36" s="76"/>
    </row>
    <row r="37" spans="1:17" ht="12" x14ac:dyDescent="0.2">
      <c r="A37" s="34">
        <v>79</v>
      </c>
      <c r="B37" s="46" t="s">
        <v>15</v>
      </c>
      <c r="C37" s="28">
        <v>25300</v>
      </c>
      <c r="D37" s="36"/>
      <c r="E37" s="22"/>
      <c r="F37" s="36"/>
      <c r="G37" s="50">
        <f t="shared" si="1"/>
        <v>25300</v>
      </c>
      <c r="H37" s="37"/>
      <c r="I37" s="30">
        <v>6350.03</v>
      </c>
      <c r="J37" s="39">
        <f t="shared" si="2"/>
        <v>18949.97</v>
      </c>
      <c r="K37" s="33"/>
      <c r="L37" s="30"/>
      <c r="M37" s="54"/>
      <c r="N37" s="23">
        <f t="shared" si="3"/>
        <v>18949.97</v>
      </c>
      <c r="O37" s="25">
        <v>64.400000000000006</v>
      </c>
      <c r="P37" s="85">
        <f>(N37-O37)</f>
        <v>18885.57</v>
      </c>
      <c r="Q37" s="76"/>
    </row>
    <row r="38" spans="1:17" ht="12" x14ac:dyDescent="0.2">
      <c r="A38" s="34">
        <v>80</v>
      </c>
      <c r="B38" s="46" t="s">
        <v>36</v>
      </c>
      <c r="C38" s="28">
        <v>13947.89</v>
      </c>
      <c r="D38" s="36"/>
      <c r="E38" s="25">
        <v>5579.15</v>
      </c>
      <c r="F38" s="36">
        <f t="shared" si="0"/>
        <v>5579.15</v>
      </c>
      <c r="G38" s="50">
        <f t="shared" si="1"/>
        <v>8368.74</v>
      </c>
      <c r="H38" s="37"/>
      <c r="I38" s="30">
        <v>1600.64</v>
      </c>
      <c r="J38" s="39">
        <f t="shared" si="2"/>
        <v>6768.0999999999995</v>
      </c>
      <c r="K38" s="33"/>
      <c r="L38" s="54">
        <v>1827.46</v>
      </c>
      <c r="M38" s="54"/>
      <c r="N38" s="23">
        <f>(J38-K38-L38-M38)</f>
        <v>4940.6399999999994</v>
      </c>
      <c r="O38" s="25"/>
      <c r="P38" s="85"/>
      <c r="Q38" s="76"/>
    </row>
    <row r="39" spans="1:17" ht="12" x14ac:dyDescent="0.2">
      <c r="A39" s="34">
        <v>81</v>
      </c>
      <c r="B39" s="46" t="s">
        <v>45</v>
      </c>
      <c r="C39" s="28">
        <v>15180</v>
      </c>
      <c r="D39" s="50">
        <f>IF(C39&lt;1903.98,0,IF(C39&lt;2826.65,((C39*0.075)-142.8),IF(C39&lt;3751.05,((C39*0.15)-354.8),IF(C39&lt;4664.68,((C39*0.225)-636.13),((C39*0.275)-869.36)))))</f>
        <v>3305.14</v>
      </c>
      <c r="E39" s="25"/>
      <c r="F39" s="36">
        <f t="shared" si="0"/>
        <v>3305.14</v>
      </c>
      <c r="G39" s="50">
        <f t="shared" si="1"/>
        <v>11874.86</v>
      </c>
      <c r="H39" s="37"/>
      <c r="I39" s="30"/>
      <c r="J39" s="39">
        <f t="shared" si="2"/>
        <v>11874.86</v>
      </c>
      <c r="K39" s="33"/>
      <c r="L39" s="54"/>
      <c r="M39" s="54"/>
      <c r="N39" s="23">
        <f t="shared" si="3"/>
        <v>11874.86</v>
      </c>
      <c r="O39" s="25"/>
      <c r="P39" s="85"/>
      <c r="Q39" s="76"/>
    </row>
    <row r="40" spans="1:17" ht="12" x14ac:dyDescent="0.2">
      <c r="A40" s="34">
        <v>82</v>
      </c>
      <c r="B40" s="55" t="s">
        <v>60</v>
      </c>
      <c r="C40" s="28">
        <v>12650</v>
      </c>
      <c r="D40" s="50">
        <v>2085.79</v>
      </c>
      <c r="E40" s="25"/>
      <c r="F40" s="36">
        <f t="shared" si="0"/>
        <v>2085.79</v>
      </c>
      <c r="G40" s="50">
        <f t="shared" si="1"/>
        <v>10564.21</v>
      </c>
      <c r="H40" s="37"/>
      <c r="I40" s="30"/>
      <c r="J40" s="39">
        <f t="shared" si="2"/>
        <v>10564.21</v>
      </c>
      <c r="K40" s="33"/>
      <c r="L40" s="30">
        <v>3159.25</v>
      </c>
      <c r="M40" s="54"/>
      <c r="N40" s="23">
        <f t="shared" si="3"/>
        <v>7404.9599999999991</v>
      </c>
      <c r="O40" s="25"/>
      <c r="P40" s="85"/>
      <c r="Q40" s="76"/>
    </row>
    <row r="41" spans="1:17" ht="12" x14ac:dyDescent="0.2">
      <c r="A41" s="34">
        <v>83</v>
      </c>
      <c r="B41" s="46" t="s">
        <v>25</v>
      </c>
      <c r="C41" s="28">
        <v>14671.47</v>
      </c>
      <c r="D41" s="50">
        <f>IF(C41&lt;1903.98,0,IF(C41&lt;2826.65,((C41*0.075)-142.8),IF(C41&lt;3751.05,((C41*0.15)-354.8),IF(C41&lt;4664.68,((C41*0.225)-636.13),((C41*0.275)-869.36)))))</f>
        <v>3165.2942499999999</v>
      </c>
      <c r="E41" s="25"/>
      <c r="F41" s="36">
        <f t="shared" si="0"/>
        <v>3165.2942499999999</v>
      </c>
      <c r="G41" s="50">
        <f t="shared" si="1"/>
        <v>11506.175749999999</v>
      </c>
      <c r="H41" s="37"/>
      <c r="I41" s="30"/>
      <c r="J41" s="39">
        <f t="shared" si="2"/>
        <v>11506.175749999999</v>
      </c>
      <c r="K41" s="33"/>
      <c r="L41" s="54"/>
      <c r="M41" s="54"/>
      <c r="N41" s="23">
        <f t="shared" si="3"/>
        <v>11506.175749999999</v>
      </c>
      <c r="O41" s="25"/>
      <c r="P41" s="85"/>
      <c r="Q41" s="76"/>
    </row>
    <row r="42" spans="1:17" ht="12" x14ac:dyDescent="0.2">
      <c r="A42" s="34">
        <v>84</v>
      </c>
      <c r="B42" s="46" t="s">
        <v>43</v>
      </c>
      <c r="C42" s="28">
        <v>20240</v>
      </c>
      <c r="D42" s="36">
        <v>4173.04</v>
      </c>
      <c r="E42" s="25"/>
      <c r="F42" s="36">
        <f t="shared" si="0"/>
        <v>4173.04</v>
      </c>
      <c r="G42" s="50">
        <f t="shared" si="1"/>
        <v>16066.96</v>
      </c>
      <c r="H42" s="37"/>
      <c r="I42" s="30"/>
      <c r="J42" s="39">
        <f t="shared" si="2"/>
        <v>16066.96</v>
      </c>
      <c r="K42" s="33">
        <v>1717.93</v>
      </c>
      <c r="L42" s="30"/>
      <c r="M42" s="54"/>
      <c r="N42" s="23">
        <f t="shared" si="3"/>
        <v>14349.029999999999</v>
      </c>
      <c r="O42" s="25"/>
      <c r="P42" s="85"/>
      <c r="Q42" s="76"/>
    </row>
    <row r="43" spans="1:17" ht="12" x14ac:dyDescent="0.2">
      <c r="A43" s="34">
        <v>85</v>
      </c>
      <c r="B43" s="55" t="s">
        <v>52</v>
      </c>
      <c r="C43" s="58">
        <v>25300</v>
      </c>
      <c r="D43" s="36">
        <v>4220</v>
      </c>
      <c r="E43" s="25">
        <v>4554</v>
      </c>
      <c r="F43" s="36">
        <f t="shared" si="0"/>
        <v>8774</v>
      </c>
      <c r="G43" s="50">
        <f t="shared" si="1"/>
        <v>16526</v>
      </c>
      <c r="H43" s="62"/>
      <c r="I43" s="30">
        <v>11652.52</v>
      </c>
      <c r="J43" s="39">
        <f t="shared" si="2"/>
        <v>4873.4799999999996</v>
      </c>
      <c r="K43" s="61"/>
      <c r="L43" s="60"/>
      <c r="M43" s="64"/>
      <c r="N43" s="23">
        <f t="shared" si="3"/>
        <v>4873.4799999999996</v>
      </c>
      <c r="O43" s="89"/>
      <c r="P43" s="85"/>
      <c r="Q43" s="76"/>
    </row>
    <row r="44" spans="1:17" ht="12" x14ac:dyDescent="0.2">
      <c r="A44" s="34">
        <v>86</v>
      </c>
      <c r="B44" s="46" t="s">
        <v>23</v>
      </c>
      <c r="C44" s="28">
        <v>10120</v>
      </c>
      <c r="D44" s="36">
        <v>1390.04</v>
      </c>
      <c r="E44" s="25"/>
      <c r="F44" s="36">
        <f t="shared" si="0"/>
        <v>1390.04</v>
      </c>
      <c r="G44" s="50">
        <f t="shared" si="1"/>
        <v>8729.9599999999991</v>
      </c>
      <c r="H44" s="37"/>
      <c r="I44" s="30"/>
      <c r="J44" s="39">
        <f t="shared" si="2"/>
        <v>8729.9599999999991</v>
      </c>
      <c r="K44" s="33"/>
      <c r="L44" s="54"/>
      <c r="M44" s="54"/>
      <c r="N44" s="23">
        <f t="shared" si="3"/>
        <v>8729.9599999999991</v>
      </c>
      <c r="O44" s="25"/>
      <c r="P44" s="85"/>
      <c r="Q44" s="76"/>
    </row>
    <row r="45" spans="1:17" ht="12" x14ac:dyDescent="0.2">
      <c r="A45" s="34">
        <v>87</v>
      </c>
      <c r="B45" s="65" t="s">
        <v>68</v>
      </c>
      <c r="C45" s="28">
        <v>10120</v>
      </c>
      <c r="D45" s="36">
        <f>IF(C45&lt;1903.98,0,IF(C45&lt;2826.65,((C45*0.075)-142.8),IF(C45&lt;3751.05,((C45*0.15)-354.8),IF(C45&lt;4664.68,((C45*0.225)-636.13),((C45*0.275)-869.36)))))</f>
        <v>1913.6399999999999</v>
      </c>
      <c r="E45" s="25"/>
      <c r="F45" s="36">
        <f t="shared" si="0"/>
        <v>1913.6399999999999</v>
      </c>
      <c r="G45" s="50">
        <f t="shared" si="1"/>
        <v>8206.36</v>
      </c>
      <c r="H45" s="37"/>
      <c r="I45" s="30"/>
      <c r="J45" s="39">
        <f t="shared" si="2"/>
        <v>8206.36</v>
      </c>
      <c r="K45" s="33"/>
      <c r="L45" s="54"/>
      <c r="M45" s="54"/>
      <c r="N45" s="23">
        <f t="shared" si="3"/>
        <v>8206.36</v>
      </c>
      <c r="O45" s="25"/>
      <c r="P45" s="85"/>
      <c r="Q45" s="76"/>
    </row>
    <row r="46" spans="1:17" ht="12" x14ac:dyDescent="0.2">
      <c r="A46" s="34">
        <v>88</v>
      </c>
      <c r="B46" s="46" t="s">
        <v>30</v>
      </c>
      <c r="C46" s="58">
        <v>5060</v>
      </c>
      <c r="D46" s="36">
        <v>118.6</v>
      </c>
      <c r="E46" s="25"/>
      <c r="F46" s="36">
        <f t="shared" si="0"/>
        <v>118.6</v>
      </c>
      <c r="G46" s="50">
        <f t="shared" si="1"/>
        <v>4941.3999999999996</v>
      </c>
      <c r="H46" s="37"/>
      <c r="I46" s="30"/>
      <c r="J46" s="39">
        <f t="shared" si="2"/>
        <v>4941.3999999999996</v>
      </c>
      <c r="K46" s="33"/>
      <c r="L46" s="54"/>
      <c r="M46" s="54"/>
      <c r="N46" s="23">
        <f t="shared" si="3"/>
        <v>4941.3999999999996</v>
      </c>
      <c r="O46" s="25"/>
      <c r="P46" s="85"/>
      <c r="Q46" s="76"/>
    </row>
    <row r="47" spans="1:17" ht="12" x14ac:dyDescent="0.2">
      <c r="A47" s="34">
        <v>89</v>
      </c>
      <c r="B47" s="46" t="s">
        <v>47</v>
      </c>
      <c r="C47" s="28">
        <v>3374.01</v>
      </c>
      <c r="D47" s="50">
        <f>IF(C47&lt;1903.98,0,IF(C47&lt;2826.65,((C47*0.075)-142.8),IF(C47&lt;3751.05,((C47*0.15)-354.8),IF(C47&lt;4664.68,((C47*0.225)-636.13),((C47*0.275)-869.36)))))</f>
        <v>151.30149999999998</v>
      </c>
      <c r="E47" s="25"/>
      <c r="F47" s="36">
        <f t="shared" si="0"/>
        <v>151.30149999999998</v>
      </c>
      <c r="G47" s="50">
        <f t="shared" si="1"/>
        <v>3222.7085000000002</v>
      </c>
      <c r="H47" s="37"/>
      <c r="I47" s="30"/>
      <c r="J47" s="39">
        <f t="shared" si="2"/>
        <v>3222.7085000000002</v>
      </c>
      <c r="K47" s="33"/>
      <c r="L47" s="54"/>
      <c r="M47" s="54"/>
      <c r="N47" s="23">
        <f t="shared" si="3"/>
        <v>3222.7085000000002</v>
      </c>
      <c r="O47" s="25"/>
      <c r="P47" s="85"/>
      <c r="Q47" s="76"/>
    </row>
    <row r="48" spans="1:17" ht="12" x14ac:dyDescent="0.2">
      <c r="A48" s="34">
        <v>90</v>
      </c>
      <c r="B48" s="46" t="s">
        <v>54</v>
      </c>
      <c r="C48" s="58">
        <v>20240</v>
      </c>
      <c r="D48" s="50">
        <f>IF(C48&lt;1903.98,0,IF(C48&lt;2826.65,((C48*0.075)-142.8),IF(C48&lt;3751.05,((C48*0.15)-354.8),IF(C48&lt;4664.68,((C48*0.225)-636.13),((C48*0.275)-869.36)))))</f>
        <v>4696.6400000000003</v>
      </c>
      <c r="E48" s="25"/>
      <c r="F48" s="36">
        <f t="shared" si="0"/>
        <v>4696.6400000000003</v>
      </c>
      <c r="G48" s="50">
        <f t="shared" si="1"/>
        <v>15543.36</v>
      </c>
      <c r="H48" s="37"/>
      <c r="I48" s="30">
        <v>1600.64</v>
      </c>
      <c r="J48" s="49">
        <f t="shared" si="2"/>
        <v>13942.720000000001</v>
      </c>
      <c r="K48" s="33"/>
      <c r="L48" s="54"/>
      <c r="M48" s="54"/>
      <c r="N48" s="23">
        <f t="shared" si="3"/>
        <v>13942.720000000001</v>
      </c>
      <c r="O48" s="25"/>
      <c r="P48" s="85"/>
      <c r="Q48" s="76"/>
    </row>
    <row r="49" spans="1:17" ht="12" x14ac:dyDescent="0.2">
      <c r="A49" s="34">
        <v>91</v>
      </c>
      <c r="B49" s="46" t="s">
        <v>41</v>
      </c>
      <c r="C49" s="28">
        <v>18975</v>
      </c>
      <c r="D49" s="50">
        <f>IF(C49&lt;1903.98,0,IF(C49&lt;2826.65,((C49*0.075)-142.8),IF(C49&lt;3751.05,((C49*0.15)-354.8),IF(C49&lt;4664.68,((C49*0.225)-636.13),((C49*0.275)-869.36)))))</f>
        <v>4348.7650000000003</v>
      </c>
      <c r="E49" s="25"/>
      <c r="F49" s="36">
        <f t="shared" si="0"/>
        <v>4348.7650000000003</v>
      </c>
      <c r="G49" s="50">
        <f t="shared" si="1"/>
        <v>14626.235000000001</v>
      </c>
      <c r="H49" s="37"/>
      <c r="I49" s="30"/>
      <c r="J49" s="39">
        <f t="shared" si="2"/>
        <v>14626.235000000001</v>
      </c>
      <c r="K49" s="33"/>
      <c r="L49" s="54"/>
      <c r="M49" s="54"/>
      <c r="N49" s="23">
        <f t="shared" si="3"/>
        <v>14626.235000000001</v>
      </c>
      <c r="O49" s="25"/>
      <c r="P49" s="85"/>
      <c r="Q49" s="76"/>
    </row>
    <row r="50" spans="1:17" ht="12" x14ac:dyDescent="0.2">
      <c r="A50" s="34">
        <v>92</v>
      </c>
      <c r="B50" s="48" t="s">
        <v>14</v>
      </c>
      <c r="C50" s="58">
        <v>8435.02</v>
      </c>
      <c r="D50" s="78"/>
      <c r="E50" s="79"/>
      <c r="F50" s="78">
        <f t="shared" si="0"/>
        <v>0</v>
      </c>
      <c r="G50" s="50">
        <f t="shared" si="1"/>
        <v>8435.02</v>
      </c>
      <c r="H50" s="80"/>
      <c r="I50" s="30">
        <v>3133.42</v>
      </c>
      <c r="J50" s="49">
        <f t="shared" si="2"/>
        <v>5301.6</v>
      </c>
      <c r="K50" s="82">
        <v>1704.14</v>
      </c>
      <c r="L50" s="30">
        <v>333.66</v>
      </c>
      <c r="M50" s="81"/>
      <c r="N50" s="23">
        <f>(J50-K50-L50)</f>
        <v>3263.8</v>
      </c>
      <c r="O50" s="86"/>
      <c r="P50" s="85"/>
      <c r="Q50" s="76"/>
    </row>
    <row r="51" spans="1:17" ht="12" x14ac:dyDescent="0.2">
      <c r="A51" s="34">
        <v>93</v>
      </c>
      <c r="B51" s="46" t="s">
        <v>9</v>
      </c>
      <c r="C51" s="28">
        <v>8435.02</v>
      </c>
      <c r="D51" s="36"/>
      <c r="E51" s="25"/>
      <c r="F51" s="36">
        <f t="shared" si="0"/>
        <v>0</v>
      </c>
      <c r="G51" s="50">
        <f t="shared" si="1"/>
        <v>8435.02</v>
      </c>
      <c r="H51" s="37"/>
      <c r="I51" s="30">
        <v>1600.64</v>
      </c>
      <c r="J51" s="39">
        <f t="shared" si="2"/>
        <v>6834.38</v>
      </c>
      <c r="K51" s="33"/>
      <c r="L51" s="54"/>
      <c r="M51" s="54"/>
      <c r="N51" s="23">
        <f t="shared" si="3"/>
        <v>6834.38</v>
      </c>
      <c r="O51" s="25"/>
      <c r="P51" s="85"/>
      <c r="Q51" s="76"/>
    </row>
    <row r="52" spans="1:17" ht="12" x14ac:dyDescent="0.2">
      <c r="A52" s="34">
        <v>94</v>
      </c>
      <c r="B52" s="46" t="s">
        <v>10</v>
      </c>
      <c r="C52" s="28">
        <v>3289</v>
      </c>
      <c r="D52" s="36"/>
      <c r="E52" s="25"/>
      <c r="F52" s="36">
        <f t="shared" si="0"/>
        <v>0</v>
      </c>
      <c r="G52" s="50">
        <f t="shared" si="1"/>
        <v>3289</v>
      </c>
      <c r="H52" s="37"/>
      <c r="I52" s="30">
        <v>3201.28</v>
      </c>
      <c r="J52" s="39">
        <f t="shared" si="2"/>
        <v>87.7199999999998</v>
      </c>
      <c r="K52" s="33"/>
      <c r="L52" s="54"/>
      <c r="M52" s="54"/>
      <c r="N52" s="23">
        <f t="shared" si="3"/>
        <v>87.7199999999998</v>
      </c>
      <c r="O52" s="25"/>
      <c r="P52" s="85"/>
      <c r="Q52" s="76"/>
    </row>
    <row r="53" spans="1:17" ht="12" x14ac:dyDescent="0.2">
      <c r="A53" s="34">
        <v>95</v>
      </c>
      <c r="B53" s="46" t="s">
        <v>21</v>
      </c>
      <c r="C53" s="28">
        <v>18975</v>
      </c>
      <c r="D53" s="36">
        <v>3825.17</v>
      </c>
      <c r="E53" s="25"/>
      <c r="F53" s="36">
        <f t="shared" si="0"/>
        <v>3825.17</v>
      </c>
      <c r="G53" s="50">
        <f t="shared" si="1"/>
        <v>15149.83</v>
      </c>
      <c r="H53" s="37"/>
      <c r="I53" s="30">
        <v>3201.28</v>
      </c>
      <c r="J53" s="39">
        <f t="shared" si="2"/>
        <v>11948.55</v>
      </c>
      <c r="K53" s="33"/>
      <c r="L53" s="54"/>
      <c r="M53" s="54"/>
      <c r="N53" s="23">
        <f t="shared" si="3"/>
        <v>11948.55</v>
      </c>
      <c r="O53" s="90"/>
      <c r="P53" s="85"/>
      <c r="Q53" s="76"/>
    </row>
    <row r="54" spans="1:17" ht="12" x14ac:dyDescent="0.2">
      <c r="A54" s="34">
        <v>96</v>
      </c>
      <c r="B54" s="46" t="s">
        <v>33</v>
      </c>
      <c r="C54" s="28">
        <v>5060</v>
      </c>
      <c r="D54" s="36">
        <v>118.6</v>
      </c>
      <c r="E54" s="25"/>
      <c r="F54" s="36">
        <f t="shared" si="0"/>
        <v>118.6</v>
      </c>
      <c r="G54" s="50">
        <f t="shared" si="1"/>
        <v>4941.3999999999996</v>
      </c>
      <c r="H54" s="37"/>
      <c r="I54" s="30"/>
      <c r="J54" s="39">
        <f t="shared" si="2"/>
        <v>4941.3999999999996</v>
      </c>
      <c r="K54" s="33"/>
      <c r="L54" s="54"/>
      <c r="M54" s="54"/>
      <c r="N54" s="23">
        <f t="shared" si="3"/>
        <v>4941.3999999999996</v>
      </c>
      <c r="O54" s="90"/>
      <c r="P54" s="85"/>
      <c r="Q54" s="76"/>
    </row>
    <row r="55" spans="1:17" ht="12" x14ac:dyDescent="0.2">
      <c r="A55" s="34">
        <v>97</v>
      </c>
      <c r="B55" s="46" t="s">
        <v>42</v>
      </c>
      <c r="C55" s="28">
        <v>18975</v>
      </c>
      <c r="D55" s="36">
        <v>3825.17</v>
      </c>
      <c r="E55" s="22"/>
      <c r="F55" s="36">
        <f t="shared" si="0"/>
        <v>3825.17</v>
      </c>
      <c r="G55" s="50">
        <f t="shared" si="1"/>
        <v>15149.83</v>
      </c>
      <c r="H55" s="37"/>
      <c r="I55" s="30">
        <v>3201.28</v>
      </c>
      <c r="J55" s="39">
        <f t="shared" si="2"/>
        <v>11948.55</v>
      </c>
      <c r="K55" s="33"/>
      <c r="L55" s="54"/>
      <c r="M55" s="54"/>
      <c r="N55" s="23">
        <f t="shared" si="3"/>
        <v>11948.55</v>
      </c>
      <c r="O55" s="25"/>
      <c r="P55" s="85"/>
      <c r="Q55" s="76"/>
    </row>
    <row r="56" spans="1:17" ht="12" x14ac:dyDescent="0.2">
      <c r="B56" s="32" t="s">
        <v>11</v>
      </c>
      <c r="C56" s="63">
        <f>SUM(C4:C55)</f>
        <v>721012.58</v>
      </c>
      <c r="D56" s="36">
        <f>SUM(D4:D55)</f>
        <v>93970.648249999998</v>
      </c>
      <c r="E56" s="25">
        <f>SUM(E4:E55)</f>
        <v>21813.73</v>
      </c>
      <c r="F56" s="36">
        <f>SUM(F4:F55)</f>
        <v>115784.37824999999</v>
      </c>
      <c r="G56" s="50">
        <f>SUM(G4:G55)</f>
        <v>605228.20175000001</v>
      </c>
      <c r="H56" s="56">
        <v>5060</v>
      </c>
      <c r="I56" s="30">
        <f t="shared" ref="I56:K56" si="8">SUM(I4:I55)</f>
        <v>86248.34</v>
      </c>
      <c r="J56" s="23">
        <f t="shared" si="8"/>
        <v>518979.86175000004</v>
      </c>
      <c r="K56" s="92">
        <f t="shared" si="8"/>
        <v>11092.59</v>
      </c>
      <c r="L56" s="93">
        <f>SUM(L4:L55)</f>
        <v>20203.990000000002</v>
      </c>
      <c r="M56" s="58"/>
      <c r="N56" s="23">
        <f>SUM(N4:N55)</f>
        <v>487683.28175000002</v>
      </c>
      <c r="O56" s="25">
        <f>SUM(O4:O55)</f>
        <v>80.62</v>
      </c>
      <c r="P56" s="25"/>
      <c r="Q56" s="8"/>
    </row>
    <row r="57" spans="1:17" ht="12" x14ac:dyDescent="0.2">
      <c r="B57" s="32" t="s">
        <v>2</v>
      </c>
      <c r="C57" s="27">
        <v>1374473.63</v>
      </c>
      <c r="D57" s="27">
        <v>193350.54</v>
      </c>
      <c r="E57" s="27">
        <v>41944.77</v>
      </c>
      <c r="F57" s="25">
        <v>253162.39</v>
      </c>
      <c r="G57" s="25">
        <v>1121311.24</v>
      </c>
      <c r="H57" s="56">
        <v>5060</v>
      </c>
      <c r="I57" s="23">
        <v>142149.87</v>
      </c>
      <c r="J57" s="23">
        <v>974101.37</v>
      </c>
      <c r="K57" s="23">
        <v>17413.11</v>
      </c>
      <c r="L57" s="31">
        <v>29984.98</v>
      </c>
      <c r="M57" s="31"/>
      <c r="N57" s="23">
        <v>896703.28</v>
      </c>
      <c r="O57" s="95">
        <v>165.19</v>
      </c>
      <c r="P57" s="25"/>
    </row>
    <row r="58" spans="1:17" ht="11.25" x14ac:dyDescent="0.2">
      <c r="B58" s="16" t="s">
        <v>55</v>
      </c>
      <c r="C58" s="17"/>
      <c r="D58" s="14"/>
      <c r="E58" s="14"/>
      <c r="F58" s="15"/>
      <c r="G58" s="15"/>
      <c r="H58" s="15"/>
      <c r="I58" s="14"/>
      <c r="J58" s="15"/>
      <c r="K58" s="15"/>
      <c r="L58" s="15"/>
      <c r="M58" s="15"/>
      <c r="N58" s="8"/>
    </row>
    <row r="59" spans="1:17" ht="11.25" x14ac:dyDescent="0.2">
      <c r="B59" s="96" t="s">
        <v>58</v>
      </c>
      <c r="C59" s="97"/>
      <c r="D59" s="97"/>
      <c r="E59" s="97"/>
      <c r="F59" s="97"/>
      <c r="G59" s="97"/>
      <c r="H59" s="97"/>
      <c r="I59" s="97"/>
      <c r="J59" s="97"/>
      <c r="K59" s="97"/>
      <c r="L59" s="51"/>
      <c r="M59" s="51"/>
      <c r="N59" s="13"/>
    </row>
    <row r="60" spans="1:17" ht="12" x14ac:dyDescent="0.2">
      <c r="B60" s="18" t="s">
        <v>53</v>
      </c>
      <c r="C60" s="19"/>
      <c r="D60" s="19"/>
      <c r="E60" s="19"/>
      <c r="F60" s="19"/>
      <c r="G60" s="19"/>
      <c r="H60" s="19"/>
      <c r="I60" s="19"/>
      <c r="J60" s="20"/>
      <c r="K60" s="21"/>
      <c r="L60" s="52"/>
      <c r="M60" s="52"/>
      <c r="N60" s="9"/>
      <c r="O60" s="24"/>
    </row>
    <row r="61" spans="1:17" ht="12" x14ac:dyDescent="0.2">
      <c r="B61" s="101" t="s">
        <v>59</v>
      </c>
      <c r="C61" s="102"/>
      <c r="O61" s="24"/>
    </row>
  </sheetData>
  <mergeCells count="3">
    <mergeCell ref="B59:K59"/>
    <mergeCell ref="B2:P2"/>
    <mergeCell ref="B61:C61"/>
  </mergeCells>
  <phoneticPr fontId="0" type="noConversion"/>
  <pageMargins left="0.39370078740157483" right="0.39370078740157483" top="0.39370078740157483" bottom="0.39370078740157483" header="0.19685039370078741" footer="0.39370078740157483"/>
  <pageSetup paperSize="9" scale="7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A13" sqref="A13:O13"/>
    </sheetView>
  </sheetViews>
  <sheetFormatPr defaultRowHeight="12.75" x14ac:dyDescent="0.2"/>
  <sheetData>
    <row r="1" spans="1:3" x14ac:dyDescent="0.2">
      <c r="A1" s="1"/>
      <c r="B1" s="1"/>
      <c r="C1" s="1"/>
    </row>
    <row r="2" spans="1:3" x14ac:dyDescent="0.2">
      <c r="A2" s="2"/>
      <c r="B2" s="2"/>
      <c r="C2" s="1"/>
    </row>
    <row r="3" spans="1:3" x14ac:dyDescent="0.2">
      <c r="A3" s="2"/>
      <c r="B3" s="2"/>
      <c r="C3" s="1"/>
    </row>
    <row r="4" spans="1:3" x14ac:dyDescent="0.2">
      <c r="A4" s="2"/>
      <c r="B4" s="2"/>
      <c r="C4" s="1"/>
    </row>
    <row r="5" spans="1:3" x14ac:dyDescent="0.2">
      <c r="A5" s="2"/>
      <c r="B5" s="2"/>
      <c r="C5" s="1"/>
    </row>
    <row r="6" spans="1:3" x14ac:dyDescent="0.2">
      <c r="A6" s="2"/>
      <c r="B6" s="2"/>
      <c r="C6" s="1"/>
    </row>
    <row r="7" spans="1:3" x14ac:dyDescent="0.2">
      <c r="A7" s="2"/>
      <c r="B7" s="2"/>
      <c r="C7" s="1"/>
    </row>
    <row r="8" spans="1:3" x14ac:dyDescent="0.2">
      <c r="A8" s="2"/>
      <c r="B8" s="2"/>
      <c r="C8" s="1"/>
    </row>
    <row r="9" spans="1:3" x14ac:dyDescent="0.2">
      <c r="A9" s="2"/>
      <c r="B9" s="2"/>
      <c r="C9" s="1"/>
    </row>
    <row r="10" spans="1:3" x14ac:dyDescent="0.2">
      <c r="A10" s="2"/>
      <c r="B10" s="2"/>
      <c r="C10" s="1"/>
    </row>
    <row r="11" spans="1:3" x14ac:dyDescent="0.2">
      <c r="A11" s="2"/>
      <c r="B11" s="2"/>
      <c r="C11" s="1"/>
    </row>
    <row r="12" spans="1:3" x14ac:dyDescent="0.2">
      <c r="A12" s="2"/>
      <c r="B12" s="2"/>
      <c r="C12" s="1"/>
    </row>
    <row r="13" spans="1:3" x14ac:dyDescent="0.2">
      <c r="A13" s="2"/>
      <c r="B13" s="2"/>
      <c r="C13" s="1"/>
    </row>
    <row r="14" spans="1:3" x14ac:dyDescent="0.2">
      <c r="A14" s="2"/>
      <c r="B14" s="2"/>
      <c r="C14" s="1"/>
    </row>
    <row r="15" spans="1:3" x14ac:dyDescent="0.2">
      <c r="A15" s="2"/>
      <c r="B15" s="2"/>
      <c r="C15" s="1"/>
    </row>
    <row r="16" spans="1:3" x14ac:dyDescent="0.2">
      <c r="A16" s="2"/>
      <c r="B16" s="2"/>
      <c r="C16" s="1"/>
    </row>
    <row r="17" spans="1:3" x14ac:dyDescent="0.2">
      <c r="A17" s="2"/>
      <c r="B17" s="2"/>
      <c r="C17" s="1"/>
    </row>
    <row r="18" spans="1:3" x14ac:dyDescent="0.2">
      <c r="A18" s="2"/>
      <c r="B18" s="2"/>
      <c r="C18" s="1"/>
    </row>
    <row r="19" spans="1:3" x14ac:dyDescent="0.2">
      <c r="A19" s="2"/>
      <c r="B19" s="2"/>
      <c r="C19" s="1"/>
    </row>
    <row r="20" spans="1:3" x14ac:dyDescent="0.2">
      <c r="A20" s="2"/>
      <c r="B20" s="2"/>
      <c r="C20" s="1"/>
    </row>
    <row r="21" spans="1:3" x14ac:dyDescent="0.2">
      <c r="A21" s="2"/>
      <c r="B21" s="2"/>
      <c r="C21" s="1"/>
    </row>
    <row r="22" spans="1:3" x14ac:dyDescent="0.2">
      <c r="A22" s="2"/>
      <c r="B22" s="2"/>
      <c r="C22" s="1"/>
    </row>
    <row r="23" spans="1:3" x14ac:dyDescent="0.2">
      <c r="A23" s="2"/>
      <c r="B23" s="2"/>
      <c r="C23" s="1"/>
    </row>
    <row r="24" spans="1:3" x14ac:dyDescent="0.2">
      <c r="A24" s="2"/>
      <c r="B24" s="2"/>
      <c r="C24" s="1"/>
    </row>
    <row r="25" spans="1:3" x14ac:dyDescent="0.2">
      <c r="A25" s="2"/>
      <c r="B25" s="2"/>
      <c r="C25" s="1"/>
    </row>
    <row r="26" spans="1:3" x14ac:dyDescent="0.2">
      <c r="A26" s="2"/>
      <c r="B26" s="2"/>
      <c r="C26" s="1"/>
    </row>
    <row r="27" spans="1:3" x14ac:dyDescent="0.2">
      <c r="A27" s="3"/>
      <c r="B27" s="3"/>
      <c r="C27" s="1"/>
    </row>
    <row r="28" spans="1:3" x14ac:dyDescent="0.2">
      <c r="A28" s="4"/>
      <c r="B28" s="4"/>
      <c r="C28" s="1"/>
    </row>
    <row r="29" spans="1:3" x14ac:dyDescent="0.2">
      <c r="A29" s="1"/>
      <c r="B29" s="1"/>
      <c r="C29" s="1"/>
    </row>
    <row r="30" spans="1:3" x14ac:dyDescent="0.2">
      <c r="A30" s="1"/>
      <c r="B30" s="1"/>
      <c r="C30" s="1"/>
    </row>
  </sheetData>
  <phoneticPr fontId="0" type="noConversion"/>
  <pageMargins left="0.75" right="0.75" top="1" bottom="1" header="0.49212598499999999" footer="0.49212598499999999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Plan2</vt:lpstr>
      <vt:lpstr>Plan3</vt:lpstr>
      <vt:lpstr>Plan2!Area_de_impressao</vt:lpstr>
    </vt:vector>
  </TitlesOfParts>
  <Company>ALMT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de Assint. Parlamentar</dc:creator>
  <cp:lastModifiedBy>Antônio Carlos Ribeiro Figueiredo</cp:lastModifiedBy>
  <cp:lastPrinted>2021-09-27T19:30:32Z</cp:lastPrinted>
  <dcterms:created xsi:type="dcterms:W3CDTF">2002-09-05T01:15:53Z</dcterms:created>
  <dcterms:modified xsi:type="dcterms:W3CDTF">2021-09-27T19:30:36Z</dcterms:modified>
</cp:coreProperties>
</file>